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JRC_NEW\JRC.B\JRC.B.5\PRODUCTS Common Folder\3. Horizontal and other projects\Level(s) 2020-21\Post_Jan_2021\"/>
    </mc:Choice>
  </mc:AlternateContent>
  <bookViews>
    <workbookView xWindow="0" yWindow="0" windowWidth="13670" windowHeight="5940"/>
  </bookViews>
  <sheets>
    <sheet name="Sheet1" sheetId="1" r:id="rId1"/>
  </sheets>
  <definedNames>
    <definedName name="Core">Sheet1!$Y$8:$Y$12</definedName>
    <definedName name="Energy_system">Sheet1!$Z$20:$Z$22</definedName>
    <definedName name="External_works">Sheet1!$Y$14:$Y$15</definedName>
    <definedName name="Facades">Sheet1!$Z$12:$Z$14</definedName>
    <definedName name="Fittings_and_furnishings">Sheet1!$Z$18:$Z$22</definedName>
    <definedName name="Foundations_substructure">Sheet1!$Z$2:$Z$4</definedName>
    <definedName name="In_built_lighting_system">Sheet1!$Z$23:$Z$24</definedName>
    <definedName name="Landscaping">Sheet1!$Z$40:$Z$42</definedName>
    <definedName name="Loadbearing_structural_frame">Sheet1!$Z$5:$Z$8</definedName>
    <definedName name="Non_loadbearing_elements">Sheet1!$Z$9:$Z$11</definedName>
    <definedName name="Other_systems">Sheet1!$Z$34:$Z$37</definedName>
    <definedName name="Parking_facilities">Sheet1!$Z$17</definedName>
    <definedName name="Roof">Sheet1!$Z$15:$Z$16</definedName>
    <definedName name="Sanitary_systems">Sheet1!$Z$30:$Z$33</definedName>
    <definedName name="Shell">Sheet1!$Y$2:$Y$7</definedName>
    <definedName name="Utilities">Sheet1!$Z$38:$Z$39</definedName>
    <definedName name="Ventilation_system">Sheet1!$Z$28:$Z$29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1" l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26" i="1"/>
  <c r="T26" i="1"/>
  <c r="U23" i="1"/>
  <c r="T23" i="1"/>
  <c r="U21" i="1"/>
  <c r="T21" i="1"/>
  <c r="U19" i="1"/>
  <c r="T19" i="1"/>
  <c r="U16" i="1"/>
  <c r="T16" i="1"/>
  <c r="U34" i="1"/>
  <c r="U33" i="1"/>
  <c r="U32" i="1"/>
  <c r="U31" i="1"/>
  <c r="U30" i="1"/>
  <c r="T34" i="1"/>
  <c r="T33" i="1"/>
  <c r="T32" i="1"/>
  <c r="T31" i="1"/>
  <c r="T30" i="1"/>
  <c r="U29" i="1"/>
  <c r="T29" i="1"/>
  <c r="U28" i="1"/>
  <c r="T28" i="1"/>
  <c r="U27" i="1"/>
  <c r="T27" i="1"/>
  <c r="U25" i="1"/>
  <c r="T25" i="1"/>
  <c r="U24" i="1"/>
  <c r="T24" i="1"/>
  <c r="U22" i="1"/>
  <c r="T22" i="1"/>
  <c r="T20" i="1"/>
  <c r="U18" i="1"/>
  <c r="T18" i="1"/>
  <c r="U17" i="1"/>
  <c r="T17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U4" i="1"/>
  <c r="T4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U20" i="1" l="1"/>
  <c r="K6" i="1"/>
  <c r="M6" i="1" s="1"/>
  <c r="K5" i="1"/>
  <c r="M5" i="1" s="1"/>
  <c r="K7" i="1"/>
  <c r="M7" i="1" s="1"/>
  <c r="K8" i="1"/>
  <c r="L8" i="1" s="1"/>
  <c r="K9" i="1"/>
  <c r="L9" i="1" s="1"/>
  <c r="K10" i="1"/>
  <c r="M10" i="1" s="1"/>
  <c r="K11" i="1"/>
  <c r="M11" i="1" s="1"/>
  <c r="K12" i="1"/>
  <c r="M12" i="1" s="1"/>
  <c r="K13" i="1"/>
  <c r="L13" i="1" s="1"/>
  <c r="K14" i="1"/>
  <c r="M14" i="1" s="1"/>
  <c r="K15" i="1"/>
  <c r="L15" i="1" s="1"/>
  <c r="K16" i="1"/>
  <c r="L16" i="1" s="1"/>
  <c r="K17" i="1"/>
  <c r="L17" i="1" s="1"/>
  <c r="K18" i="1"/>
  <c r="M18" i="1" s="1"/>
  <c r="K19" i="1"/>
  <c r="M19" i="1" s="1"/>
  <c r="K20" i="1"/>
  <c r="M20" i="1" s="1"/>
  <c r="K21" i="1"/>
  <c r="M21" i="1" s="1"/>
  <c r="K22" i="1"/>
  <c r="L22" i="1" s="1"/>
  <c r="K23" i="1"/>
  <c r="L23" i="1" s="1"/>
  <c r="K24" i="1"/>
  <c r="L24" i="1" s="1"/>
  <c r="K25" i="1"/>
  <c r="L25" i="1" s="1"/>
  <c r="K26" i="1"/>
  <c r="M26" i="1" s="1"/>
  <c r="K27" i="1"/>
  <c r="M27" i="1" s="1"/>
  <c r="K28" i="1"/>
  <c r="M28" i="1" s="1"/>
  <c r="K29" i="1"/>
  <c r="M29" i="1" s="1"/>
  <c r="K30" i="1"/>
  <c r="L30" i="1" s="1"/>
  <c r="K31" i="1"/>
  <c r="L31" i="1" s="1"/>
  <c r="K32" i="1"/>
  <c r="L32" i="1" s="1"/>
  <c r="K33" i="1"/>
  <c r="L33" i="1" s="1"/>
  <c r="T44" i="1" s="1"/>
  <c r="K34" i="1"/>
  <c r="M34" i="1" s="1"/>
  <c r="K35" i="1"/>
  <c r="M35" i="1" s="1"/>
  <c r="K36" i="1"/>
  <c r="M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M42" i="1" s="1"/>
  <c r="K43" i="1"/>
  <c r="M43" i="1" s="1"/>
  <c r="K44" i="1"/>
  <c r="M44" i="1" s="1"/>
  <c r="K45" i="1"/>
  <c r="M45" i="1" s="1"/>
  <c r="K46" i="1"/>
  <c r="L46" i="1" s="1"/>
  <c r="K47" i="1"/>
  <c r="L47" i="1" s="1"/>
  <c r="K48" i="1"/>
  <c r="L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L54" i="1" s="1"/>
  <c r="K55" i="1"/>
  <c r="L55" i="1" s="1"/>
  <c r="K56" i="1"/>
  <c r="L56" i="1" s="1"/>
  <c r="K57" i="1"/>
  <c r="L57" i="1" s="1"/>
  <c r="K58" i="1"/>
  <c r="M58" i="1" s="1"/>
  <c r="K59" i="1"/>
  <c r="M59" i="1" s="1"/>
  <c r="K60" i="1"/>
  <c r="M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M66" i="1" s="1"/>
  <c r="K67" i="1"/>
  <c r="M67" i="1" s="1"/>
  <c r="K68" i="1"/>
  <c r="M68" i="1" s="1"/>
  <c r="K69" i="1"/>
  <c r="M69" i="1" s="1"/>
  <c r="K70" i="1"/>
  <c r="L70" i="1" s="1"/>
  <c r="K71" i="1"/>
  <c r="L71" i="1" s="1"/>
  <c r="K72" i="1"/>
  <c r="L72" i="1" s="1"/>
  <c r="K73" i="1"/>
  <c r="L73" i="1" s="1"/>
  <c r="K74" i="1"/>
  <c r="M74" i="1" s="1"/>
  <c r="K75" i="1"/>
  <c r="M75" i="1" s="1"/>
  <c r="K76" i="1"/>
  <c r="M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M82" i="1" s="1"/>
  <c r="K83" i="1"/>
  <c r="M83" i="1" s="1"/>
  <c r="K84" i="1"/>
  <c r="L84" i="1" s="1"/>
  <c r="K85" i="1"/>
  <c r="M85" i="1" s="1"/>
  <c r="K86" i="1"/>
  <c r="L86" i="1" s="1"/>
  <c r="K87" i="1"/>
  <c r="L87" i="1" s="1"/>
  <c r="K88" i="1"/>
  <c r="L88" i="1" s="1"/>
  <c r="K89" i="1"/>
  <c r="L89" i="1" s="1"/>
  <c r="K90" i="1"/>
  <c r="M90" i="1" s="1"/>
  <c r="K91" i="1"/>
  <c r="M91" i="1" s="1"/>
  <c r="K92" i="1"/>
  <c r="M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M98" i="1" s="1"/>
  <c r="K99" i="1"/>
  <c r="M99" i="1" s="1"/>
  <c r="K100" i="1"/>
  <c r="M100" i="1" s="1"/>
  <c r="K4" i="1"/>
  <c r="L4" i="1" s="1"/>
  <c r="O4" i="1" l="1"/>
  <c r="T35" i="1"/>
  <c r="M78" i="1"/>
  <c r="M55" i="1"/>
  <c r="M95" i="1"/>
  <c r="M72" i="1"/>
  <c r="M54" i="1"/>
  <c r="M31" i="1"/>
  <c r="M96" i="1"/>
  <c r="M32" i="1"/>
  <c r="M94" i="1"/>
  <c r="M71" i="1"/>
  <c r="M48" i="1"/>
  <c r="M30" i="1"/>
  <c r="M88" i="1"/>
  <c r="M70" i="1"/>
  <c r="M47" i="1"/>
  <c r="M24" i="1"/>
  <c r="M87" i="1"/>
  <c r="M64" i="1"/>
  <c r="M46" i="1"/>
  <c r="M23" i="1"/>
  <c r="M86" i="1"/>
  <c r="M63" i="1"/>
  <c r="M40" i="1"/>
  <c r="M22" i="1"/>
  <c r="M80" i="1"/>
  <c r="M62" i="1"/>
  <c r="M39" i="1"/>
  <c r="M16" i="1"/>
  <c r="M79" i="1"/>
  <c r="M56" i="1"/>
  <c r="M38" i="1"/>
  <c r="M13" i="1"/>
  <c r="L85" i="1"/>
  <c r="L45" i="1"/>
  <c r="L21" i="1"/>
  <c r="L100" i="1"/>
  <c r="L82" i="1"/>
  <c r="L58" i="1"/>
  <c r="L42" i="1"/>
  <c r="L26" i="1"/>
  <c r="L10" i="1"/>
  <c r="M93" i="1"/>
  <c r="M61" i="1"/>
  <c r="M37" i="1"/>
  <c r="L49" i="1"/>
  <c r="L14" i="1"/>
  <c r="M97" i="1"/>
  <c r="M89" i="1"/>
  <c r="M81" i="1"/>
  <c r="M73" i="1"/>
  <c r="M65" i="1"/>
  <c r="M57" i="1"/>
  <c r="M41" i="1"/>
  <c r="M33" i="1"/>
  <c r="U44" i="1" s="1"/>
  <c r="M25" i="1"/>
  <c r="M17" i="1"/>
  <c r="L92" i="1"/>
  <c r="L60" i="1"/>
  <c r="L52" i="1"/>
  <c r="L44" i="1"/>
  <c r="L36" i="1"/>
  <c r="L28" i="1"/>
  <c r="L20" i="1"/>
  <c r="L12" i="1"/>
  <c r="M15" i="1"/>
  <c r="L53" i="1"/>
  <c r="L76" i="1"/>
  <c r="L91" i="1"/>
  <c r="L75" i="1"/>
  <c r="L51" i="1"/>
  <c r="L35" i="1"/>
  <c r="L27" i="1"/>
  <c r="L11" i="1"/>
  <c r="L69" i="1"/>
  <c r="L29" i="1"/>
  <c r="L68" i="1"/>
  <c r="L99" i="1"/>
  <c r="L83" i="1"/>
  <c r="L67" i="1"/>
  <c r="L59" i="1"/>
  <c r="L43" i="1"/>
  <c r="L19" i="1"/>
  <c r="L74" i="1"/>
  <c r="M77" i="1"/>
  <c r="M84" i="1"/>
  <c r="L98" i="1"/>
  <c r="L66" i="1"/>
  <c r="L34" i="1"/>
  <c r="L18" i="1"/>
  <c r="L90" i="1"/>
  <c r="L50" i="1"/>
  <c r="M9" i="1"/>
  <c r="M8" i="1"/>
  <c r="L7" i="1"/>
  <c r="L6" i="1"/>
  <c r="L5" i="1"/>
  <c r="M4" i="1"/>
  <c r="Q4" i="1" l="1"/>
  <c r="U35" i="1"/>
</calcChain>
</file>

<file path=xl/comments1.xml><?xml version="1.0" encoding="utf-8"?>
<comments xmlns="http://schemas.openxmlformats.org/spreadsheetml/2006/main">
  <authors>
    <author>DONATELLO Shane (JRC-SEVILLA)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Select the most relevant option from the drop-down menu
</t>
        </r>
      </text>
    </comment>
    <comment ref="C2" authorId="0" shapeId="0">
      <text>
        <r>
          <rPr>
            <sz val="9"/>
            <color indexed="81"/>
            <rFont val="Tahoma"/>
            <family val="2"/>
          </rPr>
          <t xml:space="preserve">Select the most relevant option from the dropdown menu or add a new option if necessary
</t>
        </r>
      </text>
    </comment>
    <comment ref="D2" authorId="0" shapeId="0">
      <text>
        <r>
          <rPr>
            <sz val="9"/>
            <color indexed="81"/>
            <rFont val="Tahoma"/>
            <family val="2"/>
          </rPr>
          <t>Select the most relevant option from the drop down menu, overwrite or add a new entry if necessary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 xml:space="preserve">This could be to define the components that make up the element or to explain that this particular row only refers to one component in the multi-component element. 
Multiple entries for the same element or the same component are recommended if they can be separated and would result in having different circularity outcomes
</t>
        </r>
      </text>
    </comment>
    <comment ref="G2" authorId="0" shapeId="0">
      <text>
        <r>
          <rPr>
            <sz val="9"/>
            <color indexed="81"/>
            <rFont val="Tahoma"/>
            <family val="2"/>
          </rPr>
          <t xml:space="preserve">For comparability, it is necessary to report everything in terms of kg. If indicator 2.1 has been used, this information would already be available.
</t>
        </r>
      </text>
    </comment>
    <comment ref="H2" authorId="0" shapeId="0">
      <text>
        <r>
          <rPr>
            <sz val="9"/>
            <color indexed="81"/>
            <rFont val="Tahoma"/>
            <family val="2"/>
          </rPr>
          <t xml:space="preserve">This should refer to the material cost (not including any labour). If indicator 2.1 has been used, the same information could be used here.
</t>
        </r>
      </text>
    </comment>
    <comment ref="J2" authorId="0" shapeId="0">
      <text>
        <r>
          <rPr>
            <sz val="9"/>
            <color indexed="81"/>
            <rFont val="Tahoma"/>
            <family val="2"/>
          </rPr>
          <t xml:space="preserve">Select the most relevant option from the drop down list
</t>
        </r>
      </text>
    </comment>
    <comment ref="K2" authorId="0" shapeId="0">
      <text>
        <r>
          <rPr>
            <sz val="9"/>
            <color indexed="81"/>
            <rFont val="Tahoma"/>
            <family val="2"/>
          </rPr>
          <t xml:space="preserve">Default values that appear depending on the input chosen in Column J.
</t>
        </r>
      </text>
    </comment>
    <comment ref="L2" authorId="0" shapeId="0">
      <text>
        <r>
          <rPr>
            <sz val="9"/>
            <color indexed="81"/>
            <rFont val="Tahoma"/>
            <family val="2"/>
          </rPr>
          <t xml:space="preserve">Result of Column G multiplied by Column K
Result can never exceed value in Column G.
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 xml:space="preserve">Result of Column H multiplied by Column K
Result can never exceed value in Column H.
</t>
        </r>
      </text>
    </comment>
  </commentList>
</comments>
</file>

<file path=xl/sharedStrings.xml><?xml version="1.0" encoding="utf-8"?>
<sst xmlns="http://schemas.openxmlformats.org/spreadsheetml/2006/main" count="213" uniqueCount="106">
  <si>
    <t>Drop down lists, named ranges, do not modify</t>
  </si>
  <si>
    <t>Shell</t>
  </si>
  <si>
    <t>Foundations_substructure</t>
  </si>
  <si>
    <t>Piles</t>
  </si>
  <si>
    <t>Core</t>
  </si>
  <si>
    <t>Loadbearing_structural_frame</t>
  </si>
  <si>
    <t>Basements</t>
  </si>
  <si>
    <t>Non_loadbearing_elements</t>
  </si>
  <si>
    <t>Retaining walls</t>
  </si>
  <si>
    <t>Facades</t>
  </si>
  <si>
    <t>Frame (beams, columns and slabs)</t>
  </si>
  <si>
    <t>Roof</t>
  </si>
  <si>
    <t>Upper floors</t>
  </si>
  <si>
    <t>External walls</t>
  </si>
  <si>
    <t>Fittings_and_furnishings</t>
  </si>
  <si>
    <t>Balconies</t>
  </si>
  <si>
    <t>In_built_lighting_system</t>
  </si>
  <si>
    <t>Ground floor slab</t>
  </si>
  <si>
    <t>Energy_system</t>
  </si>
  <si>
    <t>Internal walls, partitions and doors</t>
  </si>
  <si>
    <t>Ventilation_system</t>
  </si>
  <si>
    <t>Stairs and ramps</t>
  </si>
  <si>
    <t>Sanitary_systems</t>
  </si>
  <si>
    <t>External wall systems, cladding and shading devices</t>
  </si>
  <si>
    <t>Façade openings (including windows and external doors)</t>
  </si>
  <si>
    <t>Utilities</t>
  </si>
  <si>
    <t>External paints, coatings and renders</t>
  </si>
  <si>
    <t>Landscaping</t>
  </si>
  <si>
    <t>Structure</t>
  </si>
  <si>
    <t>Weatherproofing</t>
  </si>
  <si>
    <t>Above ground and underground (within the curtilage of the building and servicing the building occupiers)</t>
  </si>
  <si>
    <t>Sanitary fittings</t>
  </si>
  <si>
    <t>Cupboards, wardbrobes and worktops (where provided in residential property)</t>
  </si>
  <si>
    <t>Ceilings</t>
  </si>
  <si>
    <t>Wall and ceiling finishes</t>
  </si>
  <si>
    <t>Floor coverings and finishes</t>
  </si>
  <si>
    <t>Light fittings</t>
  </si>
  <si>
    <t>Control systems and sensors</t>
  </si>
  <si>
    <t>Heating plant and distribution</t>
  </si>
  <si>
    <t>Cooling plant and distribution</t>
  </si>
  <si>
    <t>Electricity generation and distribution</t>
  </si>
  <si>
    <t>Air handling units</t>
  </si>
  <si>
    <t>Ductwork and distribution</t>
  </si>
  <si>
    <t>Cold water distribution</t>
  </si>
  <si>
    <t>Hot water distribution</t>
  </si>
  <si>
    <t>Water treatment systems</t>
  </si>
  <si>
    <t>Drainage system</t>
  </si>
  <si>
    <t>Lifts and escalators</t>
  </si>
  <si>
    <t>Firefighting installations</t>
  </si>
  <si>
    <t>Communication and security installations</t>
  </si>
  <si>
    <t>Telecoms and data installations</t>
  </si>
  <si>
    <t>Connections and diversions</t>
  </si>
  <si>
    <t>Substations and equipment</t>
  </si>
  <si>
    <t>Paving and other hard surfacing</t>
  </si>
  <si>
    <t>Fencing, railings and walls</t>
  </si>
  <si>
    <t>Drop down lists in hierarchical order</t>
  </si>
  <si>
    <t>Foundations (substructure)</t>
  </si>
  <si>
    <t>Loadbearing structural frame</t>
  </si>
  <si>
    <t>Non-load bearing elements</t>
  </si>
  <si>
    <t>Parking facilities</t>
  </si>
  <si>
    <t>Fittings and furnishings</t>
  </si>
  <si>
    <t>In_built lighting system</t>
  </si>
  <si>
    <t>Energy system</t>
  </si>
  <si>
    <t>Ventilation system</t>
  </si>
  <si>
    <t>Sanitary systems</t>
  </si>
  <si>
    <t>Other systems</t>
  </si>
  <si>
    <t>External works</t>
  </si>
  <si>
    <t>Tier 1 building element</t>
  </si>
  <si>
    <t>Tier 2 building element</t>
  </si>
  <si>
    <t>Tier 3 building element</t>
  </si>
  <si>
    <t>Quantity (kg)</t>
  </si>
  <si>
    <t>Recycling (pure stream)</t>
  </si>
  <si>
    <t>Recycling (mixed stream)</t>
  </si>
  <si>
    <t>Recovery (material)</t>
  </si>
  <si>
    <t>Recovery (energy)</t>
  </si>
  <si>
    <t>Landfill (inert or non-haz)</t>
  </si>
  <si>
    <t>Hazardous waste</t>
  </si>
  <si>
    <t>Circularity (best practical outcome)</t>
  </si>
  <si>
    <t>Circularity coefficient</t>
  </si>
  <si>
    <t>Overall circularity score (by mass)</t>
  </si>
  <si>
    <t>Overall circularity score (by value)</t>
  </si>
  <si>
    <t>Value (EUR)</t>
  </si>
  <si>
    <t>Circularity score (by value)</t>
  </si>
  <si>
    <t>Circularity score (by mass)</t>
  </si>
  <si>
    <t>Level(s) indicator 2.4 design for deconstruction calculator</t>
  </si>
  <si>
    <t>Natural stone tile cladding fixed by grout and adhesive</t>
  </si>
  <si>
    <t>Clay masonry units rendered with plaster</t>
  </si>
  <si>
    <t>Metal frame that is mechanically fastened to structure and creates an overhanging roof for shading on south side.</t>
  </si>
  <si>
    <t>Plastic frames to support the bulbs that have a metallic surface coating</t>
  </si>
  <si>
    <t>Piles or shallow foundations</t>
  </si>
  <si>
    <t>Reuse (direct)</t>
  </si>
  <si>
    <t>Reuse (preparing for)</t>
  </si>
  <si>
    <t>(Tier 4) Further explanation of entry (optional)</t>
  </si>
  <si>
    <t>Building element specific circularity scores</t>
  </si>
  <si>
    <t>By mass</t>
  </si>
  <si>
    <t>By value</t>
  </si>
  <si>
    <t>Fired clay bricks with mortar</t>
  </si>
  <si>
    <t>Wood-based panels bound by formaldehyde resin that click into place within an underlying support frame</t>
  </si>
  <si>
    <t>External_works</t>
  </si>
  <si>
    <t>Parking_facilities</t>
  </si>
  <si>
    <t>Other_systems</t>
  </si>
  <si>
    <t>Piles &amp; shallow foundations</t>
  </si>
  <si>
    <t>Building drainage system</t>
  </si>
  <si>
    <t>Exterior drainage system</t>
  </si>
  <si>
    <t>(Roof) Structure</t>
  </si>
  <si>
    <t>(Roof) Weatherproofing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</si>
</sst>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5" xfId="0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0" fillId="2" borderId="1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6" fillId="3" borderId="2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7" borderId="0" xfId="0" applyFont="1" applyFill="1"/>
    <xf numFmtId="0" fontId="6" fillId="3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3" borderId="23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2" fontId="0" fillId="0" borderId="0" xfId="0" applyNumberFormat="1"/>
    <xf numFmtId="0" fontId="1" fillId="6" borderId="27" xfId="0" applyFont="1" applyFill="1" applyBorder="1" applyAlignment="1">
      <alignment vertical="center" wrapText="1"/>
    </xf>
    <xf numFmtId="0" fontId="0" fillId="0" borderId="23" xfId="0" applyBorder="1" applyAlignment="1">
      <alignment vertical="center"/>
    </xf>
    <xf numFmtId="164" fontId="0" fillId="5" borderId="23" xfId="0" applyNumberFormat="1" applyFill="1" applyBorder="1" applyAlignment="1">
      <alignment horizontal="center" vertical="center"/>
    </xf>
    <xf numFmtId="0" fontId="0" fillId="0" borderId="7" xfId="0" applyFill="1" applyBorder="1"/>
    <xf numFmtId="0" fontId="0" fillId="0" borderId="9" xfId="0" applyFill="1" applyBorder="1"/>
    <xf numFmtId="0" fontId="0" fillId="0" borderId="12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0" fillId="2" borderId="23" xfId="0" applyFill="1" applyBorder="1"/>
    <xf numFmtId="0" fontId="0" fillId="3" borderId="23" xfId="0" applyFill="1" applyBorder="1"/>
    <xf numFmtId="0" fontId="1" fillId="6" borderId="23" xfId="0" applyFont="1" applyFill="1" applyBorder="1" applyAlignment="1">
      <alignment horizontal="center" vertical="center"/>
    </xf>
    <xf numFmtId="0" fontId="0" fillId="0" borderId="3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7" xfId="0" applyBorder="1" applyAlignment="1">
      <alignment wrapText="1"/>
    </xf>
    <xf numFmtId="0" fontId="4" fillId="7" borderId="2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164" fontId="5" fillId="5" borderId="23" xfId="0" applyNumberFormat="1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164" fontId="4" fillId="5" borderId="2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52"/>
  <sheetViews>
    <sheetView tabSelected="1" zoomScale="60" zoomScaleNormal="60" workbookViewId="0">
      <selection activeCell="B10" sqref="B10"/>
    </sheetView>
  </sheetViews>
  <sheetFormatPr defaultRowHeight="14.5" x14ac:dyDescent="0.35"/>
  <cols>
    <col min="1" max="1" width="2.7265625" customWidth="1"/>
    <col min="2" max="2" width="10.26953125" customWidth="1"/>
    <col min="3" max="3" width="27.81640625" customWidth="1"/>
    <col min="4" max="4" width="45.453125" customWidth="1"/>
    <col min="5" max="5" width="24.7265625" customWidth="1"/>
    <col min="6" max="6" width="2" customWidth="1"/>
    <col min="7" max="8" width="13.26953125" customWidth="1"/>
    <col min="9" max="9" width="1.81640625" customWidth="1"/>
    <col min="10" max="10" width="25.453125" customWidth="1"/>
    <col min="11" max="11" width="12.90625" customWidth="1"/>
    <col min="12" max="13" width="15.453125" style="21" customWidth="1"/>
    <col min="14" max="14" width="4.1796875" customWidth="1"/>
    <col min="15" max="15" width="19.453125" customWidth="1"/>
    <col min="16" max="16" width="1.81640625" customWidth="1"/>
    <col min="17" max="17" width="19.26953125" customWidth="1"/>
    <col min="18" max="18" width="2.1796875" customWidth="1"/>
    <col min="19" max="19" width="55.26953125" customWidth="1"/>
    <col min="20" max="20" width="10.36328125" customWidth="1"/>
    <col min="21" max="21" width="10.7265625" customWidth="1"/>
    <col min="24" max="24" width="25.453125" customWidth="1"/>
    <col min="25" max="25" width="23.08984375" customWidth="1"/>
    <col min="26" max="26" width="55.6328125" customWidth="1"/>
    <col min="29" max="29" width="11.6328125" style="11" customWidth="1"/>
    <col min="30" max="30" width="18.81640625" style="11" customWidth="1"/>
    <col min="31" max="31" width="40.36328125" style="11" customWidth="1"/>
  </cols>
  <sheetData>
    <row r="1" spans="1:31" ht="36" customHeight="1" thickBot="1" x14ac:dyDescent="0.4">
      <c r="A1" s="22"/>
      <c r="B1" s="53" t="s">
        <v>84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22"/>
      <c r="S1" s="22"/>
      <c r="T1" s="22"/>
      <c r="U1" s="22"/>
      <c r="V1" s="22"/>
      <c r="X1" s="71" t="s">
        <v>0</v>
      </c>
      <c r="Y1" s="72"/>
      <c r="Z1" s="73"/>
      <c r="AC1" s="74" t="s">
        <v>55</v>
      </c>
      <c r="AD1" s="75"/>
      <c r="AE1" s="76"/>
    </row>
    <row r="2" spans="1:31" ht="29" customHeight="1" x14ac:dyDescent="0.35">
      <c r="A2" s="22"/>
      <c r="B2" s="58" t="s">
        <v>67</v>
      </c>
      <c r="C2" s="58" t="s">
        <v>68</v>
      </c>
      <c r="D2" s="58" t="s">
        <v>69</v>
      </c>
      <c r="E2" s="54" t="s">
        <v>92</v>
      </c>
      <c r="F2" s="22"/>
      <c r="G2" s="58" t="s">
        <v>70</v>
      </c>
      <c r="H2" s="58" t="s">
        <v>81</v>
      </c>
      <c r="I2" s="22"/>
      <c r="J2" s="58" t="s">
        <v>77</v>
      </c>
      <c r="K2" s="58" t="s">
        <v>78</v>
      </c>
      <c r="L2" s="58" t="s">
        <v>83</v>
      </c>
      <c r="M2" s="58" t="s">
        <v>82</v>
      </c>
      <c r="N2" s="22"/>
      <c r="O2" s="60" t="s">
        <v>79</v>
      </c>
      <c r="P2" s="22"/>
      <c r="Q2" s="60" t="s">
        <v>80</v>
      </c>
      <c r="R2" s="22"/>
      <c r="S2" s="55" t="s">
        <v>93</v>
      </c>
      <c r="T2" s="56"/>
      <c r="U2" s="57"/>
      <c r="V2" s="22"/>
      <c r="X2" s="1" t="s">
        <v>1</v>
      </c>
      <c r="Y2" s="2" t="s">
        <v>2</v>
      </c>
      <c r="Z2" s="44" t="s">
        <v>101</v>
      </c>
      <c r="AC2" s="69" t="s">
        <v>1</v>
      </c>
      <c r="AD2" s="70" t="s">
        <v>56</v>
      </c>
      <c r="AE2" s="15" t="s">
        <v>3</v>
      </c>
    </row>
    <row r="3" spans="1:31" x14ac:dyDescent="0.35">
      <c r="A3" s="22"/>
      <c r="B3" s="54"/>
      <c r="C3" s="54"/>
      <c r="D3" s="54"/>
      <c r="E3" s="54"/>
      <c r="F3" s="22"/>
      <c r="G3" s="54"/>
      <c r="H3" s="54"/>
      <c r="I3" s="22"/>
      <c r="J3" s="54"/>
      <c r="K3" s="54"/>
      <c r="L3" s="54"/>
      <c r="M3" s="54"/>
      <c r="N3" s="22"/>
      <c r="O3" s="61"/>
      <c r="P3" s="22"/>
      <c r="Q3" s="61"/>
      <c r="R3" s="22"/>
      <c r="S3" s="34"/>
      <c r="T3" s="48" t="s">
        <v>94</v>
      </c>
      <c r="U3" s="48" t="s">
        <v>95</v>
      </c>
      <c r="V3" s="22"/>
      <c r="X3" s="3" t="s">
        <v>4</v>
      </c>
      <c r="Y3" s="4" t="s">
        <v>5</v>
      </c>
      <c r="Z3" s="45" t="s">
        <v>6</v>
      </c>
      <c r="AC3" s="63"/>
      <c r="AD3" s="65"/>
      <c r="AE3" s="12" t="s">
        <v>6</v>
      </c>
    </row>
    <row r="4" spans="1:31" ht="14.5" customHeight="1" thickBot="1" x14ac:dyDescent="0.4">
      <c r="A4" s="22"/>
      <c r="B4" s="24" t="s">
        <v>1</v>
      </c>
      <c r="C4" s="24" t="s">
        <v>9</v>
      </c>
      <c r="D4" s="24" t="s">
        <v>23</v>
      </c>
      <c r="E4" s="25" t="s">
        <v>96</v>
      </c>
      <c r="F4" s="26"/>
      <c r="G4" s="27">
        <v>100000</v>
      </c>
      <c r="H4" s="28">
        <v>50000</v>
      </c>
      <c r="I4" s="29"/>
      <c r="J4" s="30" t="s">
        <v>71</v>
      </c>
      <c r="K4" s="31">
        <f t="shared" ref="K4:K35" si="0">IF(J4="","",VLOOKUP(J4,$X$30:$Y$37,2,FALSE))</f>
        <v>0.75</v>
      </c>
      <c r="L4" s="32">
        <f>IF(OR(G4="",K4=""),"",G4*K4)</f>
        <v>75000</v>
      </c>
      <c r="M4" s="32">
        <f>IF(OR(H4="",K4=""),"",H4*K4)</f>
        <v>37500</v>
      </c>
      <c r="N4" s="22"/>
      <c r="O4" s="59">
        <f>SUM(L4:L250)/SUM(G4:G250)</f>
        <v>0.75965488907148726</v>
      </c>
      <c r="P4" s="22"/>
      <c r="Q4" s="62">
        <f>SUM(M4:M250)/SUM(H4:H250)</f>
        <v>0.76671641791044776</v>
      </c>
      <c r="R4" s="22"/>
      <c r="S4" s="35" t="s">
        <v>89</v>
      </c>
      <c r="T4" s="36" t="str">
        <f>IF(SUMIF(D4:D250,"*Piles*",G4:G250)=0,"",SUMIF(D4:D250,"*Piles*",L4:L250)/SUMIF(D4:D250,"*Piles*",G4:G250))</f>
        <v/>
      </c>
      <c r="U4" s="36" t="str">
        <f>IF(SUMIF(D4:D250,"*Piles*",H4:H250)=0,"",SUMIF(D4:D250,"*Piles*",M4:M250)/SUMIF(D4:D250,"*Piles*",H4:H250))</f>
        <v/>
      </c>
      <c r="V4" s="22"/>
      <c r="X4" s="5" t="s">
        <v>98</v>
      </c>
      <c r="Y4" s="4" t="s">
        <v>7</v>
      </c>
      <c r="Z4" s="45" t="s">
        <v>8</v>
      </c>
      <c r="AC4" s="63"/>
      <c r="AD4" s="66"/>
      <c r="AE4" s="12" t="s">
        <v>8</v>
      </c>
    </row>
    <row r="5" spans="1:31" ht="26" x14ac:dyDescent="0.35">
      <c r="A5" s="22"/>
      <c r="B5" s="24" t="s">
        <v>1</v>
      </c>
      <c r="C5" s="24" t="s">
        <v>9</v>
      </c>
      <c r="D5" s="24" t="s">
        <v>23</v>
      </c>
      <c r="E5" s="25" t="s">
        <v>85</v>
      </c>
      <c r="F5" s="26"/>
      <c r="G5" s="27">
        <v>12500</v>
      </c>
      <c r="H5" s="28">
        <v>20000</v>
      </c>
      <c r="I5" s="29"/>
      <c r="J5" s="30" t="s">
        <v>71</v>
      </c>
      <c r="K5" s="31">
        <f t="shared" si="0"/>
        <v>0.75</v>
      </c>
      <c r="L5" s="32">
        <f t="shared" ref="L5:L68" si="1">IF(OR(G5="",K5=""),"",G5*K5)</f>
        <v>9375</v>
      </c>
      <c r="M5" s="32">
        <f t="shared" ref="M5:M68" si="2">IF(OR(H5="",K5=""),"",H5*K5)</f>
        <v>15000</v>
      </c>
      <c r="N5" s="22"/>
      <c r="O5" s="59"/>
      <c r="P5" s="22"/>
      <c r="Q5" s="62"/>
      <c r="R5" s="22"/>
      <c r="S5" s="35" t="s">
        <v>6</v>
      </c>
      <c r="T5" s="36" t="str">
        <f>IF(SUMIF(D4:D250,"*Basements*",G4:G250)=0,"",SUMIF(D4:D250,"*Basements*",L4:L250)/SUMIF(D4:D250,"*Basements*",G4:G250))</f>
        <v/>
      </c>
      <c r="U5" s="36" t="str">
        <f>IF(SUMIF(D4:D250,"*Basements*",H4:H250)=0,"",SUMIF(D4:D250,"*Basements*",M4:M250)/SUMIF(D4:D250,"*Basements*",H4:H250))</f>
        <v/>
      </c>
      <c r="V5" s="22"/>
      <c r="X5" s="17"/>
      <c r="Y5" s="4" t="s">
        <v>9</v>
      </c>
      <c r="Z5" s="45" t="s">
        <v>10</v>
      </c>
      <c r="AC5" s="63"/>
      <c r="AD5" s="67" t="s">
        <v>57</v>
      </c>
      <c r="AE5" s="12" t="s">
        <v>10</v>
      </c>
    </row>
    <row r="6" spans="1:31" ht="65" x14ac:dyDescent="0.35">
      <c r="A6" s="22"/>
      <c r="B6" s="24" t="s">
        <v>1</v>
      </c>
      <c r="C6" s="24" t="s">
        <v>9</v>
      </c>
      <c r="D6" s="24" t="s">
        <v>23</v>
      </c>
      <c r="E6" s="25" t="s">
        <v>87</v>
      </c>
      <c r="F6" s="26"/>
      <c r="G6" s="27">
        <v>8000</v>
      </c>
      <c r="H6" s="28">
        <v>24000</v>
      </c>
      <c r="I6" s="29"/>
      <c r="J6" s="30" t="s">
        <v>90</v>
      </c>
      <c r="K6" s="31">
        <f t="shared" si="0"/>
        <v>1</v>
      </c>
      <c r="L6" s="32">
        <f t="shared" si="1"/>
        <v>8000</v>
      </c>
      <c r="M6" s="32">
        <f t="shared" si="2"/>
        <v>24000</v>
      </c>
      <c r="N6" s="22"/>
      <c r="O6" s="59"/>
      <c r="P6" s="22"/>
      <c r="Q6" s="62"/>
      <c r="R6" s="22"/>
      <c r="S6" s="35" t="s">
        <v>8</v>
      </c>
      <c r="T6" s="36" t="str">
        <f>IF(SUMIF(D4:D250,"*Retaining*",G4:G250)=0,"",SUMIF(D4:D250,"*Retaining*",L4:L250)/SUMIF(D4:D250,"*Retaining*",G4:G250))</f>
        <v/>
      </c>
      <c r="U6" s="36" t="str">
        <f>IF(SUMIF(D4:D250,"*Retaining*",H4:H250)=0,"",SUMIF(D4:D250,"*Retaining*",M4:M250)/SUMIF(D4:D250,"*Retaining*",H4:H250))</f>
        <v/>
      </c>
      <c r="V6" s="22"/>
      <c r="X6" s="17"/>
      <c r="Y6" s="4" t="s">
        <v>11</v>
      </c>
      <c r="Z6" s="45" t="s">
        <v>12</v>
      </c>
      <c r="AC6" s="63"/>
      <c r="AD6" s="65"/>
      <c r="AE6" s="12" t="s">
        <v>12</v>
      </c>
    </row>
    <row r="7" spans="1:31" ht="52.5" thickBot="1" x14ac:dyDescent="0.4">
      <c r="A7" s="22"/>
      <c r="B7" s="24" t="s">
        <v>1</v>
      </c>
      <c r="C7" s="24" t="s">
        <v>7</v>
      </c>
      <c r="D7" s="24" t="s">
        <v>19</v>
      </c>
      <c r="E7" s="25" t="s">
        <v>97</v>
      </c>
      <c r="F7" s="26"/>
      <c r="G7" s="27">
        <v>250</v>
      </c>
      <c r="H7" s="28">
        <v>2000</v>
      </c>
      <c r="I7" s="29"/>
      <c r="J7" s="30" t="s">
        <v>74</v>
      </c>
      <c r="K7" s="31">
        <f t="shared" si="0"/>
        <v>0.15</v>
      </c>
      <c r="L7" s="32">
        <f t="shared" si="1"/>
        <v>37.5</v>
      </c>
      <c r="M7" s="32">
        <f t="shared" si="2"/>
        <v>300</v>
      </c>
      <c r="N7" s="22"/>
      <c r="O7" s="22"/>
      <c r="P7" s="22"/>
      <c r="Q7" s="22"/>
      <c r="R7" s="22"/>
      <c r="S7" s="35" t="s">
        <v>10</v>
      </c>
      <c r="T7" s="36" t="str">
        <f>IF(SUMIF(D4:D250,"*Frame (beams*",G4:G250)=0,"",SUMIF(D4:D250,"*Frame (beams*",L4:L250)/SUMIF(D4:D250,"*Frame (beams*",G4:G250))</f>
        <v/>
      </c>
      <c r="U7" s="36" t="str">
        <f>IF(SUMIF(D4:D250,"*Frame (beams*",H4:H250)=0,"",SUMIF(D4:D250,"*Frame (beams*",M4:M250)/SUMIF(D4:D250,"*Frame (beams*",H4:H250))</f>
        <v/>
      </c>
      <c r="V7" s="22"/>
      <c r="X7" s="17"/>
      <c r="Y7" s="38" t="s">
        <v>99</v>
      </c>
      <c r="Z7" s="45" t="s">
        <v>13</v>
      </c>
      <c r="AC7" s="63"/>
      <c r="AD7" s="65"/>
      <c r="AE7" s="13" t="s">
        <v>13</v>
      </c>
    </row>
    <row r="8" spans="1:31" ht="26" x14ac:dyDescent="0.35">
      <c r="A8" s="22"/>
      <c r="B8" s="24" t="s">
        <v>1</v>
      </c>
      <c r="C8" s="24" t="s">
        <v>7</v>
      </c>
      <c r="D8" s="24" t="s">
        <v>19</v>
      </c>
      <c r="E8" s="25" t="s">
        <v>86</v>
      </c>
      <c r="F8" s="26"/>
      <c r="G8" s="27">
        <v>750</v>
      </c>
      <c r="H8" s="28">
        <v>3000</v>
      </c>
      <c r="I8" s="29"/>
      <c r="J8" s="30" t="s">
        <v>75</v>
      </c>
      <c r="K8" s="31">
        <f t="shared" si="0"/>
        <v>0.01</v>
      </c>
      <c r="L8" s="32">
        <f t="shared" si="1"/>
        <v>7.5</v>
      </c>
      <c r="M8" s="32">
        <f t="shared" si="2"/>
        <v>30</v>
      </c>
      <c r="N8" s="22"/>
      <c r="O8" s="22"/>
      <c r="P8" s="22"/>
      <c r="Q8" s="22"/>
      <c r="R8" s="22"/>
      <c r="S8" s="35" t="s">
        <v>12</v>
      </c>
      <c r="T8" s="36" t="str">
        <f>IF(SUMIF(D4:D250,"*Upper floors*",G4:G250)=0,"",SUMIF(D4:D250,"*Upper floors*",L4:L250)/SUMIF(D4:D250,"*Upper floors*",G4:G250))</f>
        <v/>
      </c>
      <c r="U8" s="36" t="str">
        <f>IF(SUMIF(D4:D250,"*Upper floors*",H4:H250)=0,"",SUMIF(D4:D250,"*Upper floors*",M4:M250)/SUMIF(D4:D250,"*Upper floors*",H4:H250))</f>
        <v/>
      </c>
      <c r="V8" s="22"/>
      <c r="X8" s="18"/>
      <c r="Y8" s="2" t="s">
        <v>14</v>
      </c>
      <c r="Z8" s="40" t="s">
        <v>15</v>
      </c>
      <c r="AC8" s="63"/>
      <c r="AD8" s="66"/>
      <c r="AE8" s="13" t="s">
        <v>15</v>
      </c>
    </row>
    <row r="9" spans="1:31" ht="39" x14ac:dyDescent="0.35">
      <c r="A9" s="22"/>
      <c r="B9" s="24" t="s">
        <v>1</v>
      </c>
      <c r="C9" s="24" t="s">
        <v>16</v>
      </c>
      <c r="D9" s="24" t="s">
        <v>36</v>
      </c>
      <c r="E9" s="25" t="s">
        <v>88</v>
      </c>
      <c r="F9" s="26"/>
      <c r="G9" s="27">
        <v>200</v>
      </c>
      <c r="H9" s="28">
        <v>1500</v>
      </c>
      <c r="I9" s="29"/>
      <c r="J9" s="30" t="s">
        <v>74</v>
      </c>
      <c r="K9" s="31">
        <f t="shared" si="0"/>
        <v>0.15</v>
      </c>
      <c r="L9" s="32">
        <f t="shared" si="1"/>
        <v>30</v>
      </c>
      <c r="M9" s="32">
        <f t="shared" si="2"/>
        <v>225</v>
      </c>
      <c r="N9" s="22"/>
      <c r="O9" s="22"/>
      <c r="P9" s="22"/>
      <c r="Q9" s="22"/>
      <c r="R9" s="22"/>
      <c r="S9" s="35" t="s">
        <v>13</v>
      </c>
      <c r="T9" s="36" t="str">
        <f>IF(SUMIF(D4:D250,"*External walls*",G4:G250)=0,"",SUMIF(D4:D250,"*External walls*",L4:L250)/SUMIF(D4:D250,"*External walls*",G4:G250))</f>
        <v/>
      </c>
      <c r="U9" s="36" t="str">
        <f>IF(SUMIF(D4:D250,"*External walls*",H4:H250)=0,"",SUMIF(D4:D250,"*External walls*",M4:M250)/SUMIF(D4:D250,"*External walls*",H4:H250))</f>
        <v/>
      </c>
      <c r="V9" s="22"/>
      <c r="X9" s="18"/>
      <c r="Y9" s="4" t="s">
        <v>16</v>
      </c>
      <c r="Z9" s="40" t="s">
        <v>17</v>
      </c>
      <c r="AC9" s="63"/>
      <c r="AD9" s="67" t="s">
        <v>58</v>
      </c>
      <c r="AE9" s="12" t="s">
        <v>17</v>
      </c>
    </row>
    <row r="10" spans="1:31" x14ac:dyDescent="0.35">
      <c r="A10" s="22"/>
      <c r="B10" s="24"/>
      <c r="C10" s="24"/>
      <c r="D10" s="24"/>
      <c r="E10" s="25"/>
      <c r="F10" s="26"/>
      <c r="G10" s="27"/>
      <c r="H10" s="28"/>
      <c r="I10" s="29"/>
      <c r="J10" s="30"/>
      <c r="K10" s="31" t="str">
        <f t="shared" si="0"/>
        <v/>
      </c>
      <c r="L10" s="32" t="str">
        <f t="shared" si="1"/>
        <v/>
      </c>
      <c r="M10" s="32" t="str">
        <f t="shared" si="2"/>
        <v/>
      </c>
      <c r="N10" s="22"/>
      <c r="O10" s="22"/>
      <c r="P10" s="22"/>
      <c r="Q10" s="22"/>
      <c r="R10" s="22"/>
      <c r="S10" s="35" t="s">
        <v>15</v>
      </c>
      <c r="T10" s="36" t="str">
        <f>IF(SUMIF(D4:D250,"*Balconies*",G4:G250)=0,"",SUMIF(D4:D250,"*Balconies*",L4:L250)/SUMIF(D4:D250,"*Balconies*",G4:G250))</f>
        <v/>
      </c>
      <c r="U10" s="36" t="str">
        <f>IF(SUMIF(D4:D250,"*Balconies*",H4:H250)=0,"",SUMIF(D4:D250,"*Balconies*",M4:M250)/SUMIF(D4:D250,"*Balconies*",H4:H250))</f>
        <v/>
      </c>
      <c r="V10" s="22"/>
      <c r="X10" s="18"/>
      <c r="Y10" s="4" t="s">
        <v>18</v>
      </c>
      <c r="Z10" s="40" t="s">
        <v>19</v>
      </c>
      <c r="AC10" s="63"/>
      <c r="AD10" s="65"/>
      <c r="AE10" s="13" t="s">
        <v>19</v>
      </c>
    </row>
    <row r="11" spans="1:31" x14ac:dyDescent="0.35">
      <c r="A11" s="22"/>
      <c r="B11" s="24"/>
      <c r="C11" s="24"/>
      <c r="D11" s="24"/>
      <c r="E11" s="25"/>
      <c r="F11" s="26"/>
      <c r="G11" s="27"/>
      <c r="H11" s="28"/>
      <c r="I11" s="29"/>
      <c r="J11" s="30"/>
      <c r="K11" s="31" t="str">
        <f t="shared" si="0"/>
        <v/>
      </c>
      <c r="L11" s="32" t="str">
        <f t="shared" si="1"/>
        <v/>
      </c>
      <c r="M11" s="32" t="str">
        <f t="shared" si="2"/>
        <v/>
      </c>
      <c r="N11" s="22"/>
      <c r="O11" s="22"/>
      <c r="P11" s="22"/>
      <c r="Q11" s="22"/>
      <c r="R11" s="22"/>
      <c r="S11" s="35" t="s">
        <v>17</v>
      </c>
      <c r="T11" s="36" t="str">
        <f>IF(SUMIF(D4:D250,"*Ground floor slab*",G4:G250)=0,"",SUMIF(D4:D250,"*Ground floor slab*",L4:L250)/SUMIF(D4:D250,"*Ground floor slab*",G4:G250))</f>
        <v/>
      </c>
      <c r="U11" s="36" t="str">
        <f>IF(SUMIF(D4:D250,"*Ground floor slab*",H4:H250)=0,"",SUMIF(D4:D250,"*Ground floor slab*",M4:M250)/SUMIF(D4:D250,"*Ground floor slab*",H4:H250))</f>
        <v/>
      </c>
      <c r="V11" s="22"/>
      <c r="X11" s="18"/>
      <c r="Y11" s="4" t="s">
        <v>20</v>
      </c>
      <c r="Z11" s="40" t="s">
        <v>21</v>
      </c>
      <c r="AC11" s="63"/>
      <c r="AD11" s="66"/>
      <c r="AE11" s="12" t="s">
        <v>21</v>
      </c>
    </row>
    <row r="12" spans="1:31" ht="29" x14ac:dyDescent="0.35">
      <c r="A12" s="22"/>
      <c r="B12" s="24"/>
      <c r="C12" s="24"/>
      <c r="D12" s="24"/>
      <c r="E12" s="25"/>
      <c r="F12" s="26"/>
      <c r="G12" s="27"/>
      <c r="H12" s="28"/>
      <c r="I12" s="29"/>
      <c r="J12" s="30"/>
      <c r="K12" s="31" t="str">
        <f t="shared" si="0"/>
        <v/>
      </c>
      <c r="L12" s="32" t="str">
        <f t="shared" si="1"/>
        <v/>
      </c>
      <c r="M12" s="32" t="str">
        <f t="shared" si="2"/>
        <v/>
      </c>
      <c r="N12" s="22"/>
      <c r="O12" s="22"/>
      <c r="P12" s="22"/>
      <c r="Q12" s="22"/>
      <c r="R12" s="22"/>
      <c r="S12" s="35" t="s">
        <v>19</v>
      </c>
      <c r="T12" s="36">
        <f>IF(SUMIF(D4:D250,"*Internal walls, part*",G4:G250)=0,"",SUMIF(D4:D250,"*Internal walls, part*",L4:L250)/SUMIF(D4:D250,"*Internal walls, part*",G4:G250))</f>
        <v>4.4999999999999998E-2</v>
      </c>
      <c r="U12" s="36">
        <f>IF(SUMIF(D4:D250,"*Internal walls, part*",H4:H250)=0,"",SUMIF(D4:D250,"*Internal walls, part*",M4:M250)/SUMIF(D4:D250,"*Internal walls, part*",H4:H250))</f>
        <v>6.6000000000000003E-2</v>
      </c>
      <c r="V12" s="22"/>
      <c r="X12" s="18"/>
      <c r="Y12" s="4" t="s">
        <v>22</v>
      </c>
      <c r="Z12" s="40" t="s">
        <v>23</v>
      </c>
      <c r="AC12" s="63"/>
      <c r="AD12" s="67" t="s">
        <v>9</v>
      </c>
      <c r="AE12" s="13" t="s">
        <v>23</v>
      </c>
    </row>
    <row r="13" spans="1:31" ht="29.5" thickBot="1" x14ac:dyDescent="0.4">
      <c r="A13" s="22"/>
      <c r="B13" s="24"/>
      <c r="C13" s="24"/>
      <c r="D13" s="24"/>
      <c r="E13" s="25"/>
      <c r="F13" s="26"/>
      <c r="G13" s="27"/>
      <c r="H13" s="28"/>
      <c r="I13" s="29"/>
      <c r="J13" s="30"/>
      <c r="K13" s="31" t="str">
        <f t="shared" si="0"/>
        <v/>
      </c>
      <c r="L13" s="32" t="str">
        <f t="shared" si="1"/>
        <v/>
      </c>
      <c r="M13" s="32" t="str">
        <f t="shared" si="2"/>
        <v/>
      </c>
      <c r="N13" s="22"/>
      <c r="O13" s="22"/>
      <c r="P13" s="22"/>
      <c r="Q13" s="22"/>
      <c r="R13" s="22"/>
      <c r="S13" s="35" t="s">
        <v>21</v>
      </c>
      <c r="T13" s="36" t="str">
        <f>IF(SUMIF(D4:D250,"*Stairs and*",G4:G250)=0,"",SUMIF(D4:D250,"*Stairs and*",L4:L250)/SUMIF(D4:D250,"*Stairs and*",G4:G250))</f>
        <v/>
      </c>
      <c r="U13" s="36" t="str">
        <f>IF(SUMIF(D4:D250,"*Stairs and*",H4:H250)=0,"",SUMIF(D4:D250,"*Stairs and*",M4:M250)/SUMIF(D4:D250,"*Stairs and*",H4:H250))</f>
        <v/>
      </c>
      <c r="V13" s="22"/>
      <c r="X13" s="18"/>
      <c r="Y13" s="38" t="s">
        <v>100</v>
      </c>
      <c r="Z13" s="40" t="s">
        <v>24</v>
      </c>
      <c r="AC13" s="63"/>
      <c r="AD13" s="65"/>
      <c r="AE13" s="13" t="s">
        <v>24</v>
      </c>
    </row>
    <row r="14" spans="1:31" x14ac:dyDescent="0.35">
      <c r="A14" s="22"/>
      <c r="B14" s="24"/>
      <c r="C14" s="24"/>
      <c r="D14" s="24"/>
      <c r="E14" s="25"/>
      <c r="F14" s="26"/>
      <c r="G14" s="27"/>
      <c r="H14" s="28"/>
      <c r="I14" s="29"/>
      <c r="J14" s="30"/>
      <c r="K14" s="31" t="str">
        <f t="shared" si="0"/>
        <v/>
      </c>
      <c r="L14" s="32" t="str">
        <f t="shared" si="1"/>
        <v/>
      </c>
      <c r="M14" s="32" t="str">
        <f t="shared" si="2"/>
        <v/>
      </c>
      <c r="N14" s="22"/>
      <c r="O14" s="22"/>
      <c r="P14" s="22"/>
      <c r="Q14" s="22"/>
      <c r="R14" s="22"/>
      <c r="S14" s="35" t="s">
        <v>23</v>
      </c>
      <c r="T14" s="36">
        <f>IF(SUMIF(D4:D250,"*External wall systems*",G4:G250)=0,"",SUMIF(D4:D250,"*External wall systems*",L4:L250)/SUMIF(D4:D250,"*External wall systems*",G4:G250))</f>
        <v>0.76659751037344404</v>
      </c>
      <c r="U14" s="36">
        <f>IF(SUMIF(D4:D250,"*External wall systems*",H4:H250)=0,"",SUMIF(D4:D250,"*External wall systems*",M4:M250)/SUMIF(D4:D250,"*External wall systems*",H4:H250))</f>
        <v>0.81382978723404253</v>
      </c>
      <c r="V14" s="22"/>
      <c r="X14" s="18"/>
      <c r="Y14" s="37" t="s">
        <v>25</v>
      </c>
      <c r="Z14" s="40" t="s">
        <v>26</v>
      </c>
      <c r="AC14" s="63"/>
      <c r="AD14" s="66"/>
      <c r="AE14" s="6" t="s">
        <v>26</v>
      </c>
    </row>
    <row r="15" spans="1:31" ht="15" thickBot="1" x14ac:dyDescent="0.4">
      <c r="A15" s="22"/>
      <c r="B15" s="24"/>
      <c r="C15" s="24"/>
      <c r="D15" s="24"/>
      <c r="E15" s="25"/>
      <c r="F15" s="26"/>
      <c r="G15" s="27"/>
      <c r="H15" s="28"/>
      <c r="I15" s="29"/>
      <c r="J15" s="30"/>
      <c r="K15" s="31" t="str">
        <f t="shared" si="0"/>
        <v/>
      </c>
      <c r="L15" s="32" t="str">
        <f t="shared" si="1"/>
        <v/>
      </c>
      <c r="M15" s="32" t="str">
        <f t="shared" si="2"/>
        <v/>
      </c>
      <c r="N15" s="22"/>
      <c r="O15" s="22"/>
      <c r="P15" s="22"/>
      <c r="Q15" s="22"/>
      <c r="R15" s="22"/>
      <c r="S15" s="35" t="s">
        <v>24</v>
      </c>
      <c r="T15" s="36" t="str">
        <f>IF(SUMIF(D4:D250,"*openings (including windows*",G4:G250)=0,"",SUMIF(D4:D250,"*openings (including windows*",L4:L250)/SUMIF(D4:D250,"*openings (including windows*",G4:G250))</f>
        <v/>
      </c>
      <c r="U15" s="36" t="str">
        <f>IF(SUMIF(D4:D250,"*openings (including windows*",H4:H250)=0,"",SUMIF(D4:D250,"*openings (including windows*",M4:M250)/SUMIF(D4:D250,"*openings (including windows*",H4:H250))</f>
        <v/>
      </c>
      <c r="V15" s="22"/>
      <c r="X15" s="18"/>
      <c r="Y15" s="38" t="s">
        <v>27</v>
      </c>
      <c r="Z15" s="40" t="s">
        <v>104</v>
      </c>
      <c r="AC15" s="63"/>
      <c r="AD15" s="67" t="s">
        <v>11</v>
      </c>
      <c r="AE15" s="12" t="s">
        <v>28</v>
      </c>
    </row>
    <row r="16" spans="1:31" x14ac:dyDescent="0.35">
      <c r="A16" s="22"/>
      <c r="B16" s="24"/>
      <c r="C16" s="24"/>
      <c r="D16" s="24"/>
      <c r="E16" s="25"/>
      <c r="F16" s="26"/>
      <c r="G16" s="27"/>
      <c r="H16" s="28"/>
      <c r="I16" s="29"/>
      <c r="J16" s="30"/>
      <c r="K16" s="31" t="str">
        <f t="shared" si="0"/>
        <v/>
      </c>
      <c r="L16" s="32" t="str">
        <f t="shared" si="1"/>
        <v/>
      </c>
      <c r="M16" s="32" t="str">
        <f t="shared" si="2"/>
        <v/>
      </c>
      <c r="N16" s="22"/>
      <c r="O16" s="22"/>
      <c r="P16" s="22"/>
      <c r="Q16" s="22"/>
      <c r="R16" s="22"/>
      <c r="S16" s="49" t="s">
        <v>26</v>
      </c>
      <c r="T16" s="36" t="str">
        <f>IF(SUMIF(D4:D250,"*External paints*",G4:G250)=0,"",SUMIF(D4:D250,"*External paints*",L4:L250)/SUMIF(D4:D250,"*External paints*",G4:G250))</f>
        <v/>
      </c>
      <c r="U16" s="36" t="str">
        <f>IF(SUMIF(D4:D250,"*External paints*",H4:H250)=0,"",SUMIF(D4:D250,"*External paints*",M4:M250)/SUMIF(D4:D250,"*External paints*",H4:H250))</f>
        <v/>
      </c>
      <c r="V16" s="22"/>
      <c r="X16" s="17"/>
      <c r="Y16" s="17"/>
      <c r="Z16" s="40" t="s">
        <v>105</v>
      </c>
      <c r="AC16" s="63"/>
      <c r="AD16" s="66"/>
      <c r="AE16" s="13" t="s">
        <v>29</v>
      </c>
    </row>
    <row r="17" spans="1:31" ht="44" thickBot="1" x14ac:dyDescent="0.4">
      <c r="A17" s="22"/>
      <c r="B17" s="24"/>
      <c r="C17" s="24"/>
      <c r="D17" s="24"/>
      <c r="E17" s="25"/>
      <c r="F17" s="26"/>
      <c r="G17" s="27"/>
      <c r="H17" s="28"/>
      <c r="I17" s="29"/>
      <c r="J17" s="30"/>
      <c r="K17" s="31" t="str">
        <f t="shared" si="0"/>
        <v/>
      </c>
      <c r="L17" s="32" t="str">
        <f t="shared" si="1"/>
        <v/>
      </c>
      <c r="M17" s="32" t="str">
        <f t="shared" si="2"/>
        <v/>
      </c>
      <c r="N17" s="22"/>
      <c r="O17" s="22"/>
      <c r="P17" s="22"/>
      <c r="Q17" s="22"/>
      <c r="R17" s="22"/>
      <c r="S17" s="35" t="s">
        <v>104</v>
      </c>
      <c r="T17" s="36" t="str">
        <f>IF(SUMIF(D4:D250,"Structure",G4:G250)=0,"",SUMIF(D4:D250,"Structure",L4:L250)/SUMIF(D4:D250,"Structure",G4:G250))</f>
        <v/>
      </c>
      <c r="U17" s="36" t="str">
        <f>IF(SUMIF(D4:D250,"Structure",H4:H250)=0,"",SUMIF(D4:D250,"Structure",M4:M250)/SUMIF(D4:D250,"Structure",H4:H250))</f>
        <v/>
      </c>
      <c r="V17" s="22"/>
      <c r="X17" s="17"/>
      <c r="Y17" s="17"/>
      <c r="Z17" s="41" t="s">
        <v>30</v>
      </c>
      <c r="AC17" s="63"/>
      <c r="AD17" s="7" t="s">
        <v>59</v>
      </c>
      <c r="AE17" s="8" t="s">
        <v>30</v>
      </c>
    </row>
    <row r="18" spans="1:31" x14ac:dyDescent="0.35">
      <c r="A18" s="22"/>
      <c r="B18" s="24"/>
      <c r="C18" s="24"/>
      <c r="D18" s="24"/>
      <c r="E18" s="25"/>
      <c r="F18" s="26"/>
      <c r="G18" s="27"/>
      <c r="H18" s="28"/>
      <c r="I18" s="29"/>
      <c r="J18" s="30"/>
      <c r="K18" s="31" t="str">
        <f t="shared" si="0"/>
        <v/>
      </c>
      <c r="L18" s="32" t="str">
        <f t="shared" si="1"/>
        <v/>
      </c>
      <c r="M18" s="32" t="str">
        <f t="shared" si="2"/>
        <v/>
      </c>
      <c r="N18" s="22"/>
      <c r="O18" s="22"/>
      <c r="P18" s="22"/>
      <c r="Q18" s="22"/>
      <c r="R18" s="22"/>
      <c r="S18" s="35" t="s">
        <v>105</v>
      </c>
      <c r="T18" s="36" t="str">
        <f>IF(SUMIF(D4:D250,"*Weatherproof*",G4:G250)=0,"",SUMIF(D4:D250,"*Weatherproof*",L4:L250)/SUMIF(D4:D250,"*Weatherproof*",G4:G250))</f>
        <v/>
      </c>
      <c r="U18" s="36" t="str">
        <f>IF(SUMIF(D4:D250,"*Weatherproof*",H4:H250)=0,"",SUMIF(D4:D250,"*Weatherproof*",M4:M250)/SUMIF(D4:D250,"*Weatherproof*",H4:H250))</f>
        <v/>
      </c>
      <c r="V18" s="22"/>
      <c r="X18" s="17"/>
      <c r="Y18" s="17"/>
      <c r="Z18" s="39" t="s">
        <v>31</v>
      </c>
      <c r="AC18" s="69" t="s">
        <v>4</v>
      </c>
      <c r="AD18" s="70" t="s">
        <v>60</v>
      </c>
      <c r="AE18" s="16" t="s">
        <v>31</v>
      </c>
    </row>
    <row r="19" spans="1:31" ht="29" x14ac:dyDescent="0.35">
      <c r="A19" s="22"/>
      <c r="B19" s="24"/>
      <c r="C19" s="24"/>
      <c r="D19" s="24"/>
      <c r="E19" s="25"/>
      <c r="F19" s="26"/>
      <c r="G19" s="27"/>
      <c r="H19" s="28"/>
      <c r="I19" s="29"/>
      <c r="J19" s="30"/>
      <c r="K19" s="31" t="str">
        <f t="shared" si="0"/>
        <v/>
      </c>
      <c r="L19" s="32" t="str">
        <f t="shared" si="1"/>
        <v/>
      </c>
      <c r="M19" s="32" t="str">
        <f t="shared" si="2"/>
        <v/>
      </c>
      <c r="N19" s="22"/>
      <c r="O19" s="22"/>
      <c r="P19" s="22"/>
      <c r="Q19" s="22"/>
      <c r="R19" s="22"/>
      <c r="S19" s="50" t="s">
        <v>30</v>
      </c>
      <c r="T19" s="36" t="str">
        <f>IF(SUMIF(D4:D250,"*Above ground and*",G4:G250)=0,"",SUMIF(D4:D250,"*Above ground and*",L4:L250)/SUMIF(D4:D250,"*Above ground and*",G4:G250))</f>
        <v/>
      </c>
      <c r="U19" s="36" t="str">
        <f>IF(SUMIF(D4:D250,"*Above ground and*",H4:H250)=0,"",SUMIF(D4:D250,"*Above ground and*",M4:M250)/SUMIF(D4:D250,"*Above ground and*",H4:H250))</f>
        <v/>
      </c>
      <c r="V19" s="22"/>
      <c r="X19" s="17"/>
      <c r="Y19" s="17"/>
      <c r="Z19" s="40" t="s">
        <v>32</v>
      </c>
      <c r="AC19" s="63"/>
      <c r="AD19" s="65"/>
      <c r="AE19" s="6" t="s">
        <v>32</v>
      </c>
    </row>
    <row r="20" spans="1:31" x14ac:dyDescent="0.35">
      <c r="A20" s="22"/>
      <c r="B20" s="24"/>
      <c r="C20" s="24"/>
      <c r="D20" s="24"/>
      <c r="E20" s="25"/>
      <c r="F20" s="26"/>
      <c r="G20" s="27"/>
      <c r="H20" s="28"/>
      <c r="I20" s="29"/>
      <c r="J20" s="30"/>
      <c r="K20" s="31" t="str">
        <f t="shared" si="0"/>
        <v/>
      </c>
      <c r="L20" s="32" t="str">
        <f t="shared" si="1"/>
        <v/>
      </c>
      <c r="M20" s="32" t="str">
        <f t="shared" si="2"/>
        <v/>
      </c>
      <c r="N20" s="22"/>
      <c r="O20" s="22"/>
      <c r="P20" s="22"/>
      <c r="Q20" s="22"/>
      <c r="R20" s="22"/>
      <c r="S20" s="35" t="s">
        <v>31</v>
      </c>
      <c r="T20" s="36" t="str">
        <f>IF(SUMIF(D4:D250,"*Sanitary fit*",G4:G250)=0,"",SUMIF(D4:D250,"*Sanitary fit*",L4:L250)/SUMIF(D4:D250,"*Sanitary fit*",G4:G250))</f>
        <v/>
      </c>
      <c r="U20" s="36" t="str">
        <f>IF(SUMIF(D4:D100,"*Sanitary fit*",H4:H100)=0,"",SUMIF(D4:D100,"*Sanitary fit*",M4:M100)/SUMIF(D4:D100,"*Sanitary fit*",H4:H100))</f>
        <v/>
      </c>
      <c r="V20" s="22"/>
      <c r="X20" s="17"/>
      <c r="Y20" s="17"/>
      <c r="Z20" s="40" t="s">
        <v>33</v>
      </c>
      <c r="AC20" s="63"/>
      <c r="AD20" s="65"/>
      <c r="AE20" s="13" t="s">
        <v>33</v>
      </c>
    </row>
    <row r="21" spans="1:31" ht="29" x14ac:dyDescent="0.35">
      <c r="A21" s="22"/>
      <c r="B21" s="24"/>
      <c r="C21" s="24"/>
      <c r="D21" s="24"/>
      <c r="E21" s="25"/>
      <c r="F21" s="26"/>
      <c r="G21" s="27"/>
      <c r="H21" s="28"/>
      <c r="I21" s="29"/>
      <c r="J21" s="30"/>
      <c r="K21" s="31" t="str">
        <f t="shared" si="0"/>
        <v/>
      </c>
      <c r="L21" s="32" t="str">
        <f t="shared" si="1"/>
        <v/>
      </c>
      <c r="M21" s="32" t="str">
        <f t="shared" si="2"/>
        <v/>
      </c>
      <c r="N21" s="22"/>
      <c r="O21" s="22"/>
      <c r="P21" s="22"/>
      <c r="Q21" s="22"/>
      <c r="R21" s="22"/>
      <c r="S21" s="49" t="s">
        <v>32</v>
      </c>
      <c r="T21" s="36" t="str">
        <f>IF(SUMIF(D4:D250,"*Cupboards*",G4:G250)=0,"",SUMIF(D4:D250,"*Cupboards*",L4:L250)/SUMIF(D4:D250,"*Cupboards*",G4:G250))</f>
        <v/>
      </c>
      <c r="U21" s="36" t="str">
        <f>IF(SUMIF(D4:D250,"*Cupboards*",H4:H250)=0,"",SUMIF(D4:D250,"*Cupboards*",M4:M250)/SUMIF(D4:D250,"*Cupboards*",H4:H250))</f>
        <v/>
      </c>
      <c r="V21" s="22"/>
      <c r="X21" s="17"/>
      <c r="Y21" s="17"/>
      <c r="Z21" s="40" t="s">
        <v>34</v>
      </c>
      <c r="AC21" s="63"/>
      <c r="AD21" s="65"/>
      <c r="AE21" s="6" t="s">
        <v>34</v>
      </c>
    </row>
    <row r="22" spans="1:31" x14ac:dyDescent="0.35">
      <c r="A22" s="22"/>
      <c r="B22" s="24"/>
      <c r="C22" s="24"/>
      <c r="D22" s="24"/>
      <c r="E22" s="25"/>
      <c r="F22" s="26"/>
      <c r="G22" s="27"/>
      <c r="H22" s="28"/>
      <c r="I22" s="29"/>
      <c r="J22" s="30"/>
      <c r="K22" s="31" t="str">
        <f t="shared" si="0"/>
        <v/>
      </c>
      <c r="L22" s="32" t="str">
        <f t="shared" si="1"/>
        <v/>
      </c>
      <c r="M22" s="32" t="str">
        <f t="shared" si="2"/>
        <v/>
      </c>
      <c r="N22" s="22"/>
      <c r="O22" s="22"/>
      <c r="P22" s="22"/>
      <c r="Q22" s="22"/>
      <c r="R22" s="22"/>
      <c r="S22" s="35" t="s">
        <v>33</v>
      </c>
      <c r="T22" s="36" t="str">
        <f>IF(SUMIF(D4:D250,"*Ceilings*",G4:G250)=0,"",SUMIF(D4:D250,"*Ceilings*",L4:L250)/SUMIF(D4:D250,"*Ceilings*",G4:G250))</f>
        <v/>
      </c>
      <c r="U22" s="36" t="str">
        <f>IF(SUMIF(D4:D250,"*Ceilings*",H4:H250)=0,"",SUMIF(D4:D250,"*Ceilings*",M4:M250)/SUMIF(D4:D250,"*Ceilings*",H4:H250))</f>
        <v/>
      </c>
      <c r="V22" s="22"/>
      <c r="X22" s="17"/>
      <c r="Y22" s="17"/>
      <c r="Z22" s="40" t="s">
        <v>35</v>
      </c>
      <c r="AC22" s="63"/>
      <c r="AD22" s="66"/>
      <c r="AE22" s="13" t="s">
        <v>35</v>
      </c>
    </row>
    <row r="23" spans="1:31" x14ac:dyDescent="0.35">
      <c r="A23" s="22"/>
      <c r="B23" s="24"/>
      <c r="C23" s="24"/>
      <c r="D23" s="24"/>
      <c r="E23" s="25"/>
      <c r="F23" s="26"/>
      <c r="G23" s="27"/>
      <c r="H23" s="28"/>
      <c r="I23" s="29"/>
      <c r="J23" s="30"/>
      <c r="K23" s="31" t="str">
        <f t="shared" si="0"/>
        <v/>
      </c>
      <c r="L23" s="32" t="str">
        <f t="shared" si="1"/>
        <v/>
      </c>
      <c r="M23" s="32" t="str">
        <f t="shared" si="2"/>
        <v/>
      </c>
      <c r="N23" s="22"/>
      <c r="O23" s="22"/>
      <c r="P23" s="22"/>
      <c r="Q23" s="22"/>
      <c r="R23" s="22"/>
      <c r="S23" s="49" t="s">
        <v>34</v>
      </c>
      <c r="T23" s="36" t="str">
        <f>IF(SUMIF(D4:D250,"*Wall and ceiling finish*",G4:G250)=0,"",SUMIF(D4:D250,"*Wall and ceiling finish*",L4:L250)/SUMIF(D4:D250,"*Wall and ceiling finish*",G4:G250))</f>
        <v/>
      </c>
      <c r="U23" s="36" t="str">
        <f>IF(SUMIF(D4:D250,"*Wall and ceiling finish*",H4:H250)=0,"",SUMIF(D4:D250,"*Wall and ceiling finish*",M4:M250)/SUMIF(D4:D250,"*Wall and ceiling finish*",H4:H250))</f>
        <v/>
      </c>
      <c r="V23" s="22"/>
      <c r="X23" s="17"/>
      <c r="Y23" s="17"/>
      <c r="Z23" s="40" t="s">
        <v>36</v>
      </c>
      <c r="AC23" s="63"/>
      <c r="AD23" s="67" t="s">
        <v>61</v>
      </c>
      <c r="AE23" s="14" t="s">
        <v>36</v>
      </c>
    </row>
    <row r="24" spans="1:31" x14ac:dyDescent="0.35">
      <c r="A24" s="22"/>
      <c r="B24" s="24"/>
      <c r="C24" s="24"/>
      <c r="D24" s="24"/>
      <c r="E24" s="25"/>
      <c r="F24" s="26"/>
      <c r="G24" s="27"/>
      <c r="H24" s="28"/>
      <c r="I24" s="29"/>
      <c r="J24" s="30"/>
      <c r="K24" s="31" t="str">
        <f t="shared" si="0"/>
        <v/>
      </c>
      <c r="L24" s="32" t="str">
        <f t="shared" si="1"/>
        <v/>
      </c>
      <c r="M24" s="32" t="str">
        <f t="shared" si="2"/>
        <v/>
      </c>
      <c r="N24" s="22"/>
      <c r="O24" s="22"/>
      <c r="P24" s="22"/>
      <c r="Q24" s="22"/>
      <c r="R24" s="22"/>
      <c r="S24" s="35" t="s">
        <v>35</v>
      </c>
      <c r="T24" s="36" t="str">
        <f>IF(SUMIF(D4:D250,"*Floor coverings and*",G4:G250)=0,"",SUMIF(D4:D250,"*Floor coverings and*",L4:L250)/SUMIF(D4:D250,"*Floor coverings and*",G4:G250))</f>
        <v/>
      </c>
      <c r="U24" s="36" t="str">
        <f>IF(SUMIF(D4:D250,"*Floor coverings and*",H4:H250)=0,"",SUMIF(D4:D250,"*Floor coverings and*",M4:M250)/SUMIF(D4:D250,"*Floor coverings and*",H4:H250))</f>
        <v/>
      </c>
      <c r="V24" s="22"/>
      <c r="X24" s="17"/>
      <c r="Y24" s="17"/>
      <c r="Z24" s="40" t="s">
        <v>37</v>
      </c>
      <c r="AC24" s="63"/>
      <c r="AD24" s="66"/>
      <c r="AE24" s="6" t="s">
        <v>37</v>
      </c>
    </row>
    <row r="25" spans="1:31" x14ac:dyDescent="0.35">
      <c r="A25" s="22"/>
      <c r="B25" s="24"/>
      <c r="C25" s="24"/>
      <c r="D25" s="24"/>
      <c r="E25" s="25"/>
      <c r="F25" s="26"/>
      <c r="G25" s="27"/>
      <c r="H25" s="28"/>
      <c r="I25" s="29"/>
      <c r="J25" s="30"/>
      <c r="K25" s="31" t="str">
        <f t="shared" si="0"/>
        <v/>
      </c>
      <c r="L25" s="32" t="str">
        <f t="shared" si="1"/>
        <v/>
      </c>
      <c r="M25" s="32" t="str">
        <f t="shared" si="2"/>
        <v/>
      </c>
      <c r="N25" s="22"/>
      <c r="O25" s="22"/>
      <c r="P25" s="22"/>
      <c r="Q25" s="22"/>
      <c r="R25" s="22"/>
      <c r="S25" s="35" t="s">
        <v>36</v>
      </c>
      <c r="T25" s="36">
        <f>IF(SUMIF(D4:D250,"*Light fittings*",G4:G250)=0,"",SUMIF(D4:D250,"*Light fittings*",L4:L250)/SUMIF(D4:D250,"*Light fittings*",G4:G250))</f>
        <v>0.15</v>
      </c>
      <c r="U25" s="36">
        <f>IF(SUMIF(D4:D250,"*Light fittings*",H4:H250)=0,"",SUMIF(D4:D250,"*Light fittings*",M4:M250)/SUMIF(D4:D250,"*Light fittings*",H4:H250))</f>
        <v>0.15</v>
      </c>
      <c r="V25" s="22"/>
      <c r="X25" s="17"/>
      <c r="Y25" s="17"/>
      <c r="Z25" s="40" t="s">
        <v>38</v>
      </c>
      <c r="AC25" s="63"/>
      <c r="AD25" s="67" t="s">
        <v>62</v>
      </c>
      <c r="AE25" s="14" t="s">
        <v>38</v>
      </c>
    </row>
    <row r="26" spans="1:31" x14ac:dyDescent="0.35">
      <c r="A26" s="22"/>
      <c r="B26" s="24"/>
      <c r="C26" s="24"/>
      <c r="D26" s="24"/>
      <c r="E26" s="25"/>
      <c r="F26" s="26"/>
      <c r="G26" s="27"/>
      <c r="H26" s="28"/>
      <c r="I26" s="29"/>
      <c r="J26" s="30"/>
      <c r="K26" s="31" t="str">
        <f t="shared" si="0"/>
        <v/>
      </c>
      <c r="L26" s="32" t="str">
        <f t="shared" si="1"/>
        <v/>
      </c>
      <c r="M26" s="32" t="str">
        <f t="shared" si="2"/>
        <v/>
      </c>
      <c r="N26" s="22"/>
      <c r="O26" s="22"/>
      <c r="P26" s="22"/>
      <c r="Q26" s="22"/>
      <c r="R26" s="22"/>
      <c r="S26" s="49" t="s">
        <v>37</v>
      </c>
      <c r="T26" s="36" t="str">
        <f>IF(SUMIF(D4:D250,"*Control systems and sensors*",G4:G250)=0,"",SUMIF(D4:D250,"*Control systems and sensors*",L4:L250)/SUMIF(D4:D250,"*Control systems and sensors*",G4:G250))</f>
        <v/>
      </c>
      <c r="U26" s="36" t="str">
        <f>IF(SUMIF(D4:D250,"*Control systems and sensors*",H4:H250)=0,"",SUMIF(D4:D250,"*Control systems and sensors*",M4:M250)/SUMIF(D4:D250,"*Control systems and sensors*",H4:H250))</f>
        <v/>
      </c>
      <c r="V26" s="22"/>
      <c r="X26" s="17"/>
      <c r="Y26" s="17"/>
      <c r="Z26" s="40" t="s">
        <v>39</v>
      </c>
      <c r="AC26" s="63"/>
      <c r="AD26" s="65"/>
      <c r="AE26" s="14" t="s">
        <v>39</v>
      </c>
    </row>
    <row r="27" spans="1:31" x14ac:dyDescent="0.35">
      <c r="A27" s="22"/>
      <c r="B27" s="24"/>
      <c r="C27" s="24"/>
      <c r="D27" s="24"/>
      <c r="E27" s="25"/>
      <c r="F27" s="26"/>
      <c r="G27" s="27"/>
      <c r="H27" s="28"/>
      <c r="I27" s="29"/>
      <c r="J27" s="30"/>
      <c r="K27" s="31" t="str">
        <f t="shared" si="0"/>
        <v/>
      </c>
      <c r="L27" s="32" t="str">
        <f t="shared" si="1"/>
        <v/>
      </c>
      <c r="M27" s="32" t="str">
        <f t="shared" si="2"/>
        <v/>
      </c>
      <c r="N27" s="22"/>
      <c r="O27" s="22"/>
      <c r="P27" s="22"/>
      <c r="Q27" s="22"/>
      <c r="R27" s="22"/>
      <c r="S27" s="35" t="s">
        <v>38</v>
      </c>
      <c r="T27" s="36" t="str">
        <f>IF(SUMIF(D4:D250,"*Heating plant*",G4:G250)=0,"",SUMIF(D4:D250,"*Heating plant*",L4:L250)/SUMIF(D4:D250,"*Heating plant*",G4:G250))</f>
        <v/>
      </c>
      <c r="U27" s="36" t="str">
        <f>IF(SUMIF(D4:D250,"*Heating plant*",H4:H250)=0,"",SUMIF(D4:D250,"*Heating plant*",M4:M250)/SUMIF(D4:D250,"*Heating plant*",H4:H250))</f>
        <v/>
      </c>
      <c r="V27" s="22"/>
      <c r="X27" s="17"/>
      <c r="Y27" s="17"/>
      <c r="Z27" s="40" t="s">
        <v>40</v>
      </c>
      <c r="AC27" s="63"/>
      <c r="AD27" s="66"/>
      <c r="AE27" s="14" t="s">
        <v>40</v>
      </c>
    </row>
    <row r="28" spans="1:31" x14ac:dyDescent="0.35">
      <c r="A28" s="22"/>
      <c r="B28" s="24"/>
      <c r="C28" s="24"/>
      <c r="D28" s="24"/>
      <c r="E28" s="25"/>
      <c r="F28" s="26"/>
      <c r="G28" s="27"/>
      <c r="H28" s="28"/>
      <c r="I28" s="29"/>
      <c r="J28" s="30"/>
      <c r="K28" s="31" t="str">
        <f t="shared" si="0"/>
        <v/>
      </c>
      <c r="L28" s="32" t="str">
        <f t="shared" si="1"/>
        <v/>
      </c>
      <c r="M28" s="32" t="str">
        <f t="shared" si="2"/>
        <v/>
      </c>
      <c r="N28" s="22"/>
      <c r="O28" s="22"/>
      <c r="P28" s="22"/>
      <c r="Q28" s="22"/>
      <c r="R28" s="22"/>
      <c r="S28" s="35" t="s">
        <v>39</v>
      </c>
      <c r="T28" s="36" t="str">
        <f>IF(SUMIF(D4:D250,"*Cooling plant*",G4:G250)=0,"",SUMIF(D4:D250,"*Cooling plant*",L4:L250)/SUMIF(D4:D250,"*Cooling plant*",G4:G250))</f>
        <v/>
      </c>
      <c r="U28" s="36" t="str">
        <f>IF(SUMIF(D4:D250,"*Cooling plant*",H4:H250)=0,"",SUMIF(D4:D250,"*Cooling plant*",M4:M250)/SUMIF(D4:D250,"*Cooling plant*",H4:H250))</f>
        <v/>
      </c>
      <c r="V28" s="22"/>
      <c r="X28" s="17"/>
      <c r="Y28" s="17"/>
      <c r="Z28" s="40" t="s">
        <v>41</v>
      </c>
      <c r="AC28" s="63"/>
      <c r="AD28" s="67" t="s">
        <v>63</v>
      </c>
      <c r="AE28" s="14" t="s">
        <v>41</v>
      </c>
    </row>
    <row r="29" spans="1:31" x14ac:dyDescent="0.35">
      <c r="A29" s="22"/>
      <c r="B29" s="24"/>
      <c r="C29" s="24"/>
      <c r="D29" s="24"/>
      <c r="E29" s="25"/>
      <c r="F29" s="26"/>
      <c r="G29" s="27"/>
      <c r="H29" s="28"/>
      <c r="I29" s="29"/>
      <c r="J29" s="30"/>
      <c r="K29" s="31" t="str">
        <f t="shared" si="0"/>
        <v/>
      </c>
      <c r="L29" s="32" t="str">
        <f t="shared" si="1"/>
        <v/>
      </c>
      <c r="M29" s="32" t="str">
        <f t="shared" si="2"/>
        <v/>
      </c>
      <c r="N29" s="22"/>
      <c r="O29" s="22"/>
      <c r="P29" s="22"/>
      <c r="Q29" s="22"/>
      <c r="R29" s="22"/>
      <c r="S29" s="35" t="s">
        <v>40</v>
      </c>
      <c r="T29" s="36" t="str">
        <f>IF(SUMIF(D4:D250,"*Electricity*",G4:G250)=0,"",SUMIF(D4:D250,"*Electricity*",L4:L250)/SUMIF(D4:D250,"*Electricity*",G4:G250))</f>
        <v/>
      </c>
      <c r="U29" s="36" t="str">
        <f>IF(SUMIF(D4:D250,"*Electricity*",H4:H250)=0,"",SUMIF(D4:D250,"*Electricity*",M4:M250)/SUMIF(D4:D250,"*Electricity*",H4:H250))</f>
        <v/>
      </c>
      <c r="V29" s="22"/>
      <c r="X29" s="17"/>
      <c r="Y29" s="17"/>
      <c r="Z29" s="40" t="s">
        <v>42</v>
      </c>
      <c r="AC29" s="63"/>
      <c r="AD29" s="66"/>
      <c r="AE29" s="14" t="s">
        <v>42</v>
      </c>
    </row>
    <row r="30" spans="1:31" x14ac:dyDescent="0.35">
      <c r="A30" s="22"/>
      <c r="B30" s="24"/>
      <c r="C30" s="24"/>
      <c r="D30" s="24"/>
      <c r="E30" s="25"/>
      <c r="F30" s="26"/>
      <c r="G30" s="27"/>
      <c r="H30" s="28"/>
      <c r="I30" s="29"/>
      <c r="J30" s="30"/>
      <c r="K30" s="31" t="str">
        <f t="shared" si="0"/>
        <v/>
      </c>
      <c r="L30" s="32" t="str">
        <f t="shared" si="1"/>
        <v/>
      </c>
      <c r="M30" s="32" t="str">
        <f t="shared" si="2"/>
        <v/>
      </c>
      <c r="N30" s="22"/>
      <c r="O30" s="22"/>
      <c r="P30" s="22"/>
      <c r="Q30" s="22"/>
      <c r="R30" s="22"/>
      <c r="S30" s="35" t="s">
        <v>41</v>
      </c>
      <c r="T30" s="36" t="str">
        <f>IF(SUMIF(D4:D250,"*Air handling*",G4:G250)=0,"",SUMIF(D4:D250,"*Air handling*",L4:L250)/SUMIF(D4:D250,"*Air handling*",G4:G250))</f>
        <v/>
      </c>
      <c r="U30" s="36" t="str">
        <f>IF(SUMIF(D4:D250,"*Air handling*",H4:H250)=0,"",SUMIF(D4:D250,"*Air handling*",M4:M250)/SUMIF(D4:D250,"*Air handling*",H4:H250))</f>
        <v/>
      </c>
      <c r="V30" s="22"/>
      <c r="X30" s="17" t="s">
        <v>90</v>
      </c>
      <c r="Y30" s="19">
        <v>1</v>
      </c>
      <c r="Z30" s="40" t="s">
        <v>43</v>
      </c>
      <c r="AC30" s="63"/>
      <c r="AD30" s="67" t="s">
        <v>64</v>
      </c>
      <c r="AE30" s="14" t="s">
        <v>43</v>
      </c>
    </row>
    <row r="31" spans="1:31" x14ac:dyDescent="0.35">
      <c r="A31" s="22"/>
      <c r="B31" s="24"/>
      <c r="C31" s="24"/>
      <c r="D31" s="24"/>
      <c r="E31" s="25"/>
      <c r="F31" s="26"/>
      <c r="G31" s="27"/>
      <c r="H31" s="28"/>
      <c r="I31" s="29"/>
      <c r="J31" s="30"/>
      <c r="K31" s="31" t="str">
        <f t="shared" si="0"/>
        <v/>
      </c>
      <c r="L31" s="32" t="str">
        <f t="shared" si="1"/>
        <v/>
      </c>
      <c r="M31" s="32" t="str">
        <f t="shared" si="2"/>
        <v/>
      </c>
      <c r="N31" s="22"/>
      <c r="O31" s="22"/>
      <c r="P31" s="22"/>
      <c r="Q31" s="22"/>
      <c r="R31" s="22"/>
      <c r="S31" s="35" t="s">
        <v>42</v>
      </c>
      <c r="T31" s="36" t="str">
        <f>IF(SUMIF(D4:D250,"*Ductwork*",G4:G250)=0,"",SUMIF(D4:D250,"*Ductwork*",L4:L250)/SUMIF(D4:D250,"*Ductwork*",G4:G250))</f>
        <v/>
      </c>
      <c r="U31" s="36" t="str">
        <f>IF(SUMIF(D4:D250,"*Ductwork*",H4:H250)=0,"",SUMIF(D4:D250,"*Ductwork*",M4:M250)/SUMIF(D4:D250,"*Ductwork*",H4:H250))</f>
        <v/>
      </c>
      <c r="V31" s="22"/>
      <c r="X31" t="s">
        <v>91</v>
      </c>
      <c r="Y31" s="33">
        <v>0.9</v>
      </c>
      <c r="Z31" s="40" t="s">
        <v>44</v>
      </c>
      <c r="AC31" s="63"/>
      <c r="AD31" s="65"/>
      <c r="AE31" s="14" t="s">
        <v>44</v>
      </c>
    </row>
    <row r="32" spans="1:31" x14ac:dyDescent="0.35">
      <c r="A32" s="22"/>
      <c r="B32" s="24"/>
      <c r="C32" s="24"/>
      <c r="D32" s="24"/>
      <c r="E32" s="25"/>
      <c r="F32" s="26"/>
      <c r="G32" s="27"/>
      <c r="H32" s="28"/>
      <c r="I32" s="29"/>
      <c r="J32" s="30"/>
      <c r="K32" s="31" t="str">
        <f t="shared" si="0"/>
        <v/>
      </c>
      <c r="L32" s="32" t="str">
        <f t="shared" si="1"/>
        <v/>
      </c>
      <c r="M32" s="32" t="str">
        <f t="shared" si="2"/>
        <v/>
      </c>
      <c r="N32" s="22"/>
      <c r="O32" s="22"/>
      <c r="P32" s="22"/>
      <c r="Q32" s="22"/>
      <c r="R32" s="22"/>
      <c r="S32" s="35" t="s">
        <v>43</v>
      </c>
      <c r="T32" s="36" t="str">
        <f>IF(SUMIF(D4:D250,"*Cold water*",G4:G250)=0,"",SUMIF(D4:D250,"*Cold water*",L4:L250)/SUMIF(D4:D250,"*Cold water*",G4:G250))</f>
        <v/>
      </c>
      <c r="U32" s="36" t="str">
        <f>IF(SUMIF(D4:D250,"*Cold water*",H4:H250)=0,"",SUMIF(D4:D250,"*Cold water*",M4:M250)/SUMIF(D4:D250,"*Cold water*",H4:H250))</f>
        <v/>
      </c>
      <c r="V32" s="22"/>
      <c r="X32" s="17" t="s">
        <v>71</v>
      </c>
      <c r="Y32" s="19">
        <v>0.75</v>
      </c>
      <c r="Z32" s="40" t="s">
        <v>45</v>
      </c>
      <c r="AC32" s="63"/>
      <c r="AD32" s="65"/>
      <c r="AE32" s="14" t="s">
        <v>45</v>
      </c>
    </row>
    <row r="33" spans="1:31" x14ac:dyDescent="0.35">
      <c r="A33" s="22"/>
      <c r="B33" s="24"/>
      <c r="C33" s="24"/>
      <c r="D33" s="24"/>
      <c r="E33" s="25"/>
      <c r="F33" s="26"/>
      <c r="G33" s="27"/>
      <c r="H33" s="28"/>
      <c r="I33" s="29"/>
      <c r="J33" s="30"/>
      <c r="K33" s="31" t="str">
        <f t="shared" si="0"/>
        <v/>
      </c>
      <c r="L33" s="32" t="str">
        <f t="shared" si="1"/>
        <v/>
      </c>
      <c r="M33" s="32" t="str">
        <f t="shared" si="2"/>
        <v/>
      </c>
      <c r="N33" s="22"/>
      <c r="O33" s="22"/>
      <c r="P33" s="22"/>
      <c r="Q33" s="22"/>
      <c r="R33" s="22"/>
      <c r="S33" s="35" t="s">
        <v>44</v>
      </c>
      <c r="T33" s="36" t="str">
        <f>IF(SUMIF(D4:D250,"*Hot water*",G4:G250)=0,"",SUMIF(D4:D250,"*Hot water*",L4:L250)/SUMIF(D4:D250,"*Hot water*",G4:G250))</f>
        <v/>
      </c>
      <c r="U33" s="36" t="str">
        <f>IF(SUMIF(D4:D250,"*Hot water*",H4:H250)=0,"",SUMIF(D4:D250,"*Hot water*",M4:M250)/SUMIF(D4:D250,"*Hot water*",H4:H250))</f>
        <v/>
      </c>
      <c r="V33" s="22"/>
      <c r="X33" s="17" t="s">
        <v>72</v>
      </c>
      <c r="Y33" s="19">
        <v>0.5</v>
      </c>
      <c r="Z33" s="40" t="s">
        <v>102</v>
      </c>
      <c r="AC33" s="63"/>
      <c r="AD33" s="66"/>
      <c r="AE33" s="14" t="s">
        <v>46</v>
      </c>
    </row>
    <row r="34" spans="1:31" x14ac:dyDescent="0.35">
      <c r="A34" s="22"/>
      <c r="B34" s="24"/>
      <c r="C34" s="24"/>
      <c r="D34" s="24"/>
      <c r="E34" s="25"/>
      <c r="F34" s="26"/>
      <c r="G34" s="27"/>
      <c r="H34" s="28"/>
      <c r="I34" s="29"/>
      <c r="J34" s="30"/>
      <c r="K34" s="31" t="str">
        <f t="shared" si="0"/>
        <v/>
      </c>
      <c r="L34" s="32" t="str">
        <f t="shared" si="1"/>
        <v/>
      </c>
      <c r="M34" s="32" t="str">
        <f t="shared" si="2"/>
        <v/>
      </c>
      <c r="N34" s="22"/>
      <c r="O34" s="22"/>
      <c r="P34" s="22"/>
      <c r="Q34" s="22"/>
      <c r="R34" s="22"/>
      <c r="S34" s="35" t="s">
        <v>45</v>
      </c>
      <c r="T34" s="36" t="str">
        <f>IF(SUMIF(D4:D250,"*Water treat*",G4:G250)=0,"",SUMIF(D4:D250,"*Water treat*",L4:L250)/SUMIF(D4:D250,"*Water treat*",G4:G250))</f>
        <v/>
      </c>
      <c r="U34" s="36" t="str">
        <f>IF(SUMIF(D4:D250,"*Water treat*",H4:H250)=0,"",SUMIF(D4:D250,"*Water treat*",M4:M250)/SUMIF(D4:D250,"*Water treat*",H4:H250))</f>
        <v/>
      </c>
      <c r="V34" s="22"/>
      <c r="X34" s="18" t="s">
        <v>73</v>
      </c>
      <c r="Y34" s="20">
        <v>0.25</v>
      </c>
      <c r="Z34" s="40" t="s">
        <v>47</v>
      </c>
      <c r="AC34" s="63"/>
      <c r="AD34" s="67" t="s">
        <v>65</v>
      </c>
      <c r="AE34" s="6" t="s">
        <v>47</v>
      </c>
    </row>
    <row r="35" spans="1:31" x14ac:dyDescent="0.35">
      <c r="A35" s="22"/>
      <c r="B35" s="24"/>
      <c r="C35" s="24"/>
      <c r="D35" s="24"/>
      <c r="E35" s="25"/>
      <c r="F35" s="26"/>
      <c r="G35" s="27"/>
      <c r="H35" s="28"/>
      <c r="I35" s="29"/>
      <c r="J35" s="30"/>
      <c r="K35" s="31" t="str">
        <f t="shared" si="0"/>
        <v/>
      </c>
      <c r="L35" s="32" t="str">
        <f t="shared" si="1"/>
        <v/>
      </c>
      <c r="M35" s="32" t="str">
        <f t="shared" si="2"/>
        <v/>
      </c>
      <c r="N35" s="22"/>
      <c r="O35" s="22"/>
      <c r="P35" s="22"/>
      <c r="Q35" s="22"/>
      <c r="R35" s="22"/>
      <c r="S35" s="35" t="s">
        <v>102</v>
      </c>
      <c r="T35" s="36" t="str">
        <f>IF(SUMIF(D4:D250,"*Building drainage sys*",G4:G250)=0,"",SUMIF(D4:D250,"*Building drainage sys*",L4:L250)/SUMIF(D4:D250,"*Building drainage sys*",G4:G250))</f>
        <v/>
      </c>
      <c r="U35" s="36" t="str">
        <f>IF(SUMIF(D4:D250,"*Building drainage sys*",H4:H250)=0,"",SUMIF(D4:D250,"*Building drainage sys*",M4:M250)/SUMIF(D4:D250,"*Building drainage sys*",H4:H250))</f>
        <v/>
      </c>
      <c r="V35" s="22"/>
      <c r="X35" s="18" t="s">
        <v>74</v>
      </c>
      <c r="Y35" s="20">
        <v>0.15</v>
      </c>
      <c r="Z35" s="40" t="s">
        <v>48</v>
      </c>
      <c r="AC35" s="63"/>
      <c r="AD35" s="65"/>
      <c r="AE35" s="6" t="s">
        <v>48</v>
      </c>
    </row>
    <row r="36" spans="1:31" x14ac:dyDescent="0.35">
      <c r="A36" s="22"/>
      <c r="B36" s="24"/>
      <c r="C36" s="24"/>
      <c r="D36" s="24"/>
      <c r="E36" s="25"/>
      <c r="F36" s="26"/>
      <c r="G36" s="27"/>
      <c r="H36" s="28"/>
      <c r="I36" s="29"/>
      <c r="J36" s="30"/>
      <c r="K36" s="31" t="str">
        <f t="shared" ref="K36:K67" si="3">IF(J36="","",VLOOKUP(J36,$X$30:$Y$37,2,FALSE))</f>
        <v/>
      </c>
      <c r="L36" s="32" t="str">
        <f t="shared" si="1"/>
        <v/>
      </c>
      <c r="M36" s="32" t="str">
        <f t="shared" si="2"/>
        <v/>
      </c>
      <c r="N36" s="22"/>
      <c r="O36" s="22"/>
      <c r="P36" s="22"/>
      <c r="Q36" s="22"/>
      <c r="R36" s="22"/>
      <c r="S36" s="49" t="s">
        <v>47</v>
      </c>
      <c r="T36" s="36" t="str">
        <f>IF(SUMIF(D4:D250,"*Lifts and*",G4:G250)=0,"",SUMIF(D4:D250,"*Lifts and*",L4:L250)/SUMIF(D4:D250,"*Lifts and*",G4:G250))</f>
        <v/>
      </c>
      <c r="U36" s="36" t="str">
        <f>IF(SUMIF(D4:D250,"*Lifts and*",H4:H250)=0,"",SUMIF(D4:D250,"*Lifts and*",M4:M250)/SUMIF(D4:D250,"*Lifts and*",H4:H250))</f>
        <v/>
      </c>
      <c r="V36" s="22"/>
      <c r="X36" s="18" t="s">
        <v>75</v>
      </c>
      <c r="Y36" s="20">
        <v>0.01</v>
      </c>
      <c r="Z36" s="40" t="s">
        <v>49</v>
      </c>
      <c r="AC36" s="63"/>
      <c r="AD36" s="65"/>
      <c r="AE36" s="6" t="s">
        <v>49</v>
      </c>
    </row>
    <row r="37" spans="1:31" ht="15" thickBot="1" x14ac:dyDescent="0.4">
      <c r="A37" s="22"/>
      <c r="B37" s="24"/>
      <c r="C37" s="24"/>
      <c r="D37" s="24"/>
      <c r="E37" s="25"/>
      <c r="F37" s="26"/>
      <c r="G37" s="27"/>
      <c r="H37" s="28"/>
      <c r="I37" s="29"/>
      <c r="J37" s="30"/>
      <c r="K37" s="31" t="str">
        <f t="shared" si="3"/>
        <v/>
      </c>
      <c r="L37" s="32" t="str">
        <f t="shared" si="1"/>
        <v/>
      </c>
      <c r="M37" s="32" t="str">
        <f t="shared" si="2"/>
        <v/>
      </c>
      <c r="N37" s="22"/>
      <c r="O37" s="22"/>
      <c r="P37" s="22"/>
      <c r="Q37" s="22"/>
      <c r="R37" s="22"/>
      <c r="S37" s="49" t="s">
        <v>48</v>
      </c>
      <c r="T37" s="36" t="str">
        <f>IF(SUMIF(D4:D250,"*Firefighting*",G4:G250)=0,"",SUMIF(D4:D250,"*Firefighting*",L4:L250)/SUMIF(D4:D250,"*Firefighting*",G4:G250))</f>
        <v/>
      </c>
      <c r="U37" s="36" t="str">
        <f>IF(SUMIF(D4:D250,"*Firefighting*",H4:H250)=0,"",SUMIF(D4:D250,"*Firefighting*",M4:M250)/SUMIF(D4:D250,"*Firefighting*",H4:H250))</f>
        <v/>
      </c>
      <c r="V37" s="22"/>
      <c r="X37" s="18" t="s">
        <v>76</v>
      </c>
      <c r="Y37" s="20">
        <v>0</v>
      </c>
      <c r="Z37" s="42" t="s">
        <v>50</v>
      </c>
      <c r="AC37" s="64"/>
      <c r="AD37" s="68"/>
      <c r="AE37" s="9" t="s">
        <v>50</v>
      </c>
    </row>
    <row r="38" spans="1:31" x14ac:dyDescent="0.35">
      <c r="A38" s="22"/>
      <c r="B38" s="24"/>
      <c r="C38" s="24"/>
      <c r="D38" s="24"/>
      <c r="E38" s="25"/>
      <c r="F38" s="26"/>
      <c r="G38" s="27"/>
      <c r="H38" s="28"/>
      <c r="I38" s="29"/>
      <c r="J38" s="30"/>
      <c r="K38" s="31" t="str">
        <f t="shared" si="3"/>
        <v/>
      </c>
      <c r="L38" s="32" t="str">
        <f t="shared" si="1"/>
        <v/>
      </c>
      <c r="M38" s="32" t="str">
        <f t="shared" si="2"/>
        <v/>
      </c>
      <c r="N38" s="22"/>
      <c r="O38" s="22"/>
      <c r="P38" s="22"/>
      <c r="Q38" s="22"/>
      <c r="R38" s="22"/>
      <c r="S38" s="49" t="s">
        <v>49</v>
      </c>
      <c r="T38" s="36" t="str">
        <f>IF(SUMIF(D4:D250,"*Communication and*",G4:G250)=0,"",SUMIF(D4:D250,"*Communication and*",L4:L250)/SUMIF(D4:D250,"*Communication and*",G4:G250))</f>
        <v/>
      </c>
      <c r="U38" s="36" t="str">
        <f>IF(SUMIF(D4:D250,"*Communication and*",H4:H250)=0,"",SUMIF(D4:D250,"*Communication and*",M4:M250)/SUMIF(D4:D250,"*Communication and*",H4:H250))</f>
        <v/>
      </c>
      <c r="V38" s="22"/>
      <c r="X38" s="17"/>
      <c r="Y38" s="17"/>
      <c r="Z38" s="43" t="s">
        <v>51</v>
      </c>
      <c r="AC38" s="63" t="s">
        <v>66</v>
      </c>
      <c r="AD38" s="65" t="s">
        <v>25</v>
      </c>
      <c r="AE38" s="10" t="s">
        <v>51</v>
      </c>
    </row>
    <row r="39" spans="1:31" ht="15" thickBot="1" x14ac:dyDescent="0.4">
      <c r="A39" s="22"/>
      <c r="B39" s="24"/>
      <c r="C39" s="24"/>
      <c r="D39" s="24"/>
      <c r="E39" s="25"/>
      <c r="F39" s="26"/>
      <c r="G39" s="27"/>
      <c r="H39" s="28"/>
      <c r="I39" s="29"/>
      <c r="J39" s="30"/>
      <c r="K39" s="31" t="str">
        <f t="shared" si="3"/>
        <v/>
      </c>
      <c r="L39" s="32" t="str">
        <f t="shared" si="1"/>
        <v/>
      </c>
      <c r="M39" s="32" t="str">
        <f t="shared" si="2"/>
        <v/>
      </c>
      <c r="N39" s="22"/>
      <c r="O39" s="22"/>
      <c r="P39" s="22"/>
      <c r="Q39" s="22"/>
      <c r="R39" s="22"/>
      <c r="S39" s="51" t="s">
        <v>50</v>
      </c>
      <c r="T39" s="36" t="str">
        <f>IF(SUMIF(D4:D250,"*Telecoms*",G4:G250)=0,"",SUMIF(D4:D250,"*Telecoms*",L4:L250)/SUMIF(D4:D250,"*Telecoms*",G4:G250))</f>
        <v/>
      </c>
      <c r="U39" s="36" t="str">
        <f>IF(SUMIF(D4:D250,"*Telecoms*",H4:H250)=0,"",SUMIF(D4:D250,"*Telecoms*",M4:M250)/SUMIF(D4:D250,"*Telecoms*",H4:H250))</f>
        <v/>
      </c>
      <c r="V39" s="22"/>
      <c r="X39" s="17"/>
      <c r="Y39" s="17"/>
      <c r="Z39" s="40" t="s">
        <v>52</v>
      </c>
      <c r="AC39" s="63"/>
      <c r="AD39" s="66"/>
      <c r="AE39" s="6" t="s">
        <v>52</v>
      </c>
    </row>
    <row r="40" spans="1:31" x14ac:dyDescent="0.35">
      <c r="A40" s="22"/>
      <c r="B40" s="24"/>
      <c r="C40" s="24"/>
      <c r="D40" s="24"/>
      <c r="E40" s="25"/>
      <c r="F40" s="26"/>
      <c r="G40" s="27"/>
      <c r="H40" s="28"/>
      <c r="I40" s="29"/>
      <c r="J40" s="30"/>
      <c r="K40" s="31" t="str">
        <f t="shared" si="3"/>
        <v/>
      </c>
      <c r="L40" s="32" t="str">
        <f t="shared" si="1"/>
        <v/>
      </c>
      <c r="M40" s="32" t="str">
        <f t="shared" si="2"/>
        <v/>
      </c>
      <c r="N40" s="22"/>
      <c r="O40" s="22"/>
      <c r="P40" s="22"/>
      <c r="Q40" s="22"/>
      <c r="R40" s="22"/>
      <c r="S40" s="52" t="s">
        <v>51</v>
      </c>
      <c r="T40" s="36" t="str">
        <f>IF(SUMIF(D4:D250,"*Connections and diversions*",G4:G250)=0,"",SUMIF(D4:D250,"*Connections and diversions*",L4:L250)/SUMIF(D4:D250,"*Connections and diversions*",G4:G250))</f>
        <v/>
      </c>
      <c r="U40" s="36" t="str">
        <f>IF(SUMIF(D4:D250,"*Connections and diversions*",H4:H250)=0,"",SUMIF(D4:D250,"*Connections and diversions*",M4:M250)/SUMIF(D4:D250,"*Connections and diversions*",H4:H250))</f>
        <v/>
      </c>
      <c r="V40" s="22"/>
      <c r="X40" s="17"/>
      <c r="Y40" s="17"/>
      <c r="Z40" s="40" t="s">
        <v>53</v>
      </c>
      <c r="AC40" s="63"/>
      <c r="AD40" s="67" t="s">
        <v>27</v>
      </c>
      <c r="AE40" s="6" t="s">
        <v>53</v>
      </c>
    </row>
    <row r="41" spans="1:31" x14ac:dyDescent="0.35">
      <c r="A41" s="22"/>
      <c r="B41" s="24"/>
      <c r="C41" s="24"/>
      <c r="D41" s="24"/>
      <c r="E41" s="25"/>
      <c r="F41" s="26"/>
      <c r="G41" s="27"/>
      <c r="H41" s="28"/>
      <c r="I41" s="29"/>
      <c r="J41" s="30"/>
      <c r="K41" s="31" t="str">
        <f t="shared" si="3"/>
        <v/>
      </c>
      <c r="L41" s="32" t="str">
        <f t="shared" si="1"/>
        <v/>
      </c>
      <c r="M41" s="32" t="str">
        <f t="shared" si="2"/>
        <v/>
      </c>
      <c r="N41" s="22"/>
      <c r="O41" s="22"/>
      <c r="P41" s="22"/>
      <c r="Q41" s="22"/>
      <c r="R41" s="22"/>
      <c r="S41" s="49" t="s">
        <v>52</v>
      </c>
      <c r="T41" s="36" t="str">
        <f>IF(SUMIF(D4:D250,"*Substations*",G4:G250)=0,"",SUMIF(D4:D250,"*Substations*",L4:L250)/SUMIF(D4:D250,"*Substations*",G4:G250))</f>
        <v/>
      </c>
      <c r="U41" s="36" t="str">
        <f>IF(SUMIF(D4:D250,"*Substations*",H4:H250)=0,"",SUMIF(D4:D250,"*Substations*",M4:M250)/SUMIF(D4:D250,"*Substations*",H4:H250))</f>
        <v/>
      </c>
      <c r="V41" s="22"/>
      <c r="X41" s="17"/>
      <c r="Y41" s="17"/>
      <c r="Z41" s="40" t="s">
        <v>54</v>
      </c>
      <c r="AC41" s="63"/>
      <c r="AD41" s="65"/>
      <c r="AE41" s="6" t="s">
        <v>54</v>
      </c>
    </row>
    <row r="42" spans="1:31" ht="15" thickBot="1" x14ac:dyDescent="0.4">
      <c r="A42" s="22"/>
      <c r="B42" s="24"/>
      <c r="C42" s="24"/>
      <c r="D42" s="24"/>
      <c r="E42" s="25"/>
      <c r="F42" s="26"/>
      <c r="G42" s="27"/>
      <c r="H42" s="28"/>
      <c r="I42" s="29"/>
      <c r="J42" s="30"/>
      <c r="K42" s="31" t="str">
        <f t="shared" si="3"/>
        <v/>
      </c>
      <c r="L42" s="32" t="str">
        <f t="shared" si="1"/>
        <v/>
      </c>
      <c r="M42" s="32" t="str">
        <f t="shared" si="2"/>
        <v/>
      </c>
      <c r="N42" s="22"/>
      <c r="O42" s="22"/>
      <c r="P42" s="22"/>
      <c r="Q42" s="22"/>
      <c r="R42" s="22"/>
      <c r="S42" s="49" t="s">
        <v>53</v>
      </c>
      <c r="T42" s="36" t="str">
        <f>IF(SUMIF(D4:D250,"*Paving and*",G4:G250)=0,"",SUMIF(D4:D250,"*Paving and*",L4:L250)/SUMIF(D4:D250,"*Paving and*",G4:G250))</f>
        <v/>
      </c>
      <c r="U42" s="36" t="str">
        <f>IF(SUMIF(D4:D250,"*Paving and*",H4:H250)=0,"",SUMIF(D4:D250,"*Paving and*",M4:M250)/SUMIF(D4:D250,"*Paving and*",H4:H250))</f>
        <v/>
      </c>
      <c r="V42" s="22"/>
      <c r="X42" s="17"/>
      <c r="Y42" s="17"/>
      <c r="Z42" s="42" t="s">
        <v>103</v>
      </c>
      <c r="AC42" s="64"/>
      <c r="AD42" s="68"/>
      <c r="AE42" s="9" t="s">
        <v>46</v>
      </c>
    </row>
    <row r="43" spans="1:31" x14ac:dyDescent="0.35">
      <c r="A43" s="22"/>
      <c r="B43" s="24"/>
      <c r="C43" s="24"/>
      <c r="D43" s="24"/>
      <c r="E43" s="25"/>
      <c r="F43" s="26"/>
      <c r="G43" s="27"/>
      <c r="H43" s="28"/>
      <c r="I43" s="29"/>
      <c r="J43" s="30"/>
      <c r="K43" s="31" t="str">
        <f t="shared" si="3"/>
        <v/>
      </c>
      <c r="L43" s="32" t="str">
        <f t="shared" si="1"/>
        <v/>
      </c>
      <c r="M43" s="32" t="str">
        <f t="shared" si="2"/>
        <v/>
      </c>
      <c r="N43" s="22"/>
      <c r="O43" s="22"/>
      <c r="P43" s="22"/>
      <c r="Q43" s="22"/>
      <c r="R43" s="22"/>
      <c r="S43" s="49" t="s">
        <v>54</v>
      </c>
      <c r="T43" s="36" t="str">
        <f>IF(SUMIF(D4:D250,"*Fencing*",G4:G250)=0,"",SUMIF(D4:D250,"*Fencing*",L4:L250)/SUMIF(D4:D250,"*Fencing*",G4:G250))</f>
        <v/>
      </c>
      <c r="U43" s="36" t="str">
        <f>IF(SUMIF(D4:D250,"*Fencing*",H4:H250)=0,"",SUMIF(D4:D250,"*Fencing*",M4:M250)/SUMIF(D4:D250,"*Fencing*",H4:H250))</f>
        <v/>
      </c>
      <c r="V43" s="22"/>
    </row>
    <row r="44" spans="1:31" ht="15" thickBot="1" x14ac:dyDescent="0.4">
      <c r="A44" s="22"/>
      <c r="B44" s="24"/>
      <c r="C44" s="24"/>
      <c r="D44" s="24"/>
      <c r="E44" s="25"/>
      <c r="F44" s="26"/>
      <c r="G44" s="27"/>
      <c r="H44" s="28"/>
      <c r="I44" s="29"/>
      <c r="J44" s="30"/>
      <c r="K44" s="31" t="str">
        <f t="shared" si="3"/>
        <v/>
      </c>
      <c r="L44" s="32" t="str">
        <f t="shared" si="1"/>
        <v/>
      </c>
      <c r="M44" s="32" t="str">
        <f t="shared" si="2"/>
        <v/>
      </c>
      <c r="N44" s="22"/>
      <c r="O44" s="22"/>
      <c r="P44" s="22"/>
      <c r="Q44" s="22"/>
      <c r="R44" s="22"/>
      <c r="S44" s="51" t="s">
        <v>103</v>
      </c>
      <c r="T44" s="36" t="str">
        <f>IF(SUMIF(D4:D250,"*Exterior drainage sys*",G4:G250)=0,"",SUMIF(D4:D250,"*Exterior drainage sys*",L4:L250)/SUMIF(D4:D250,"*Exterior drainage sys*",G4:G250))</f>
        <v/>
      </c>
      <c r="U44" s="36" t="str">
        <f>IF(SUMIF(D4:D250,"*Exterior drainage sys*",H4:H250)=0,"",SUMIF(D4:D250,"*Exterior drainage sys*",M4:M250)/SUMIF(D4:D250,"*Exterior drainage sys*",H4:H250))</f>
        <v/>
      </c>
      <c r="V44" s="22"/>
    </row>
    <row r="45" spans="1:31" x14ac:dyDescent="0.35">
      <c r="A45" s="22"/>
      <c r="B45" s="24"/>
      <c r="C45" s="24"/>
      <c r="D45" s="24"/>
      <c r="E45" s="25"/>
      <c r="F45" s="26"/>
      <c r="G45" s="27"/>
      <c r="H45" s="28"/>
      <c r="I45" s="29"/>
      <c r="J45" s="30"/>
      <c r="K45" s="31" t="str">
        <f t="shared" si="3"/>
        <v/>
      </c>
      <c r="L45" s="32" t="str">
        <f t="shared" si="1"/>
        <v/>
      </c>
      <c r="M45" s="32" t="str">
        <f t="shared" si="2"/>
        <v/>
      </c>
      <c r="N45" s="22"/>
      <c r="O45" s="22"/>
      <c r="P45" s="22"/>
      <c r="Q45" s="22"/>
      <c r="R45" s="22"/>
      <c r="S45" s="22"/>
      <c r="T45" s="22"/>
      <c r="U45" s="22"/>
      <c r="V45" s="22"/>
    </row>
    <row r="46" spans="1:31" x14ac:dyDescent="0.35">
      <c r="A46" s="22"/>
      <c r="B46" s="24"/>
      <c r="C46" s="24"/>
      <c r="D46" s="24"/>
      <c r="E46" s="25"/>
      <c r="F46" s="26"/>
      <c r="G46" s="27"/>
      <c r="H46" s="28"/>
      <c r="I46" s="29"/>
      <c r="J46" s="30"/>
      <c r="K46" s="31" t="str">
        <f t="shared" si="3"/>
        <v/>
      </c>
      <c r="L46" s="32" t="str">
        <f t="shared" si="1"/>
        <v/>
      </c>
      <c r="M46" s="32" t="str">
        <f t="shared" si="2"/>
        <v/>
      </c>
      <c r="N46" s="22"/>
      <c r="O46" s="22"/>
      <c r="P46" s="22"/>
      <c r="Q46" s="22"/>
      <c r="R46" s="22"/>
      <c r="S46" s="22"/>
      <c r="T46" s="22"/>
      <c r="U46" s="22"/>
      <c r="V46" s="22"/>
    </row>
    <row r="47" spans="1:31" x14ac:dyDescent="0.35">
      <c r="A47" s="22"/>
      <c r="B47" s="24"/>
      <c r="C47" s="24"/>
      <c r="D47" s="24"/>
      <c r="E47" s="25"/>
      <c r="F47" s="26"/>
      <c r="G47" s="27"/>
      <c r="H47" s="28"/>
      <c r="I47" s="29"/>
      <c r="J47" s="30"/>
      <c r="K47" s="31" t="str">
        <f t="shared" si="3"/>
        <v/>
      </c>
      <c r="L47" s="32" t="str">
        <f t="shared" si="1"/>
        <v/>
      </c>
      <c r="M47" s="32" t="str">
        <f t="shared" si="2"/>
        <v/>
      </c>
      <c r="N47" s="22"/>
      <c r="O47" s="22"/>
      <c r="P47" s="22"/>
      <c r="Q47" s="22"/>
      <c r="R47" s="22"/>
      <c r="S47" s="22"/>
      <c r="T47" s="22"/>
      <c r="U47" s="22"/>
      <c r="V47" s="22"/>
    </row>
    <row r="48" spans="1:31" x14ac:dyDescent="0.35">
      <c r="A48" s="22"/>
      <c r="B48" s="24"/>
      <c r="C48" s="24"/>
      <c r="D48" s="24"/>
      <c r="E48" s="25"/>
      <c r="F48" s="26"/>
      <c r="G48" s="27"/>
      <c r="H48" s="28"/>
      <c r="I48" s="29"/>
      <c r="J48" s="30"/>
      <c r="K48" s="31" t="str">
        <f t="shared" si="3"/>
        <v/>
      </c>
      <c r="L48" s="32" t="str">
        <f t="shared" si="1"/>
        <v/>
      </c>
      <c r="M48" s="32" t="str">
        <f t="shared" si="2"/>
        <v/>
      </c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35">
      <c r="A49" s="22"/>
      <c r="B49" s="24"/>
      <c r="C49" s="24"/>
      <c r="D49" s="24"/>
      <c r="E49" s="25"/>
      <c r="F49" s="26"/>
      <c r="G49" s="27"/>
      <c r="H49" s="28"/>
      <c r="I49" s="29"/>
      <c r="J49" s="30"/>
      <c r="K49" s="31" t="str">
        <f t="shared" si="3"/>
        <v/>
      </c>
      <c r="L49" s="32" t="str">
        <f t="shared" si="1"/>
        <v/>
      </c>
      <c r="M49" s="32" t="str">
        <f t="shared" si="2"/>
        <v/>
      </c>
      <c r="N49" s="22"/>
      <c r="O49" s="22"/>
      <c r="P49" s="22"/>
      <c r="Q49" s="22"/>
      <c r="R49" s="22"/>
      <c r="S49" s="22"/>
      <c r="T49" s="22"/>
      <c r="U49" s="22"/>
      <c r="V49" s="22"/>
    </row>
    <row r="50" spans="1:22" x14ac:dyDescent="0.35">
      <c r="A50" s="22"/>
      <c r="B50" s="24"/>
      <c r="C50" s="24"/>
      <c r="D50" s="24"/>
      <c r="E50" s="25"/>
      <c r="F50" s="26"/>
      <c r="G50" s="27"/>
      <c r="H50" s="28"/>
      <c r="I50" s="29"/>
      <c r="J50" s="30"/>
      <c r="K50" s="31" t="str">
        <f t="shared" si="3"/>
        <v/>
      </c>
      <c r="L50" s="32" t="str">
        <f t="shared" si="1"/>
        <v/>
      </c>
      <c r="M50" s="32" t="str">
        <f t="shared" si="2"/>
        <v/>
      </c>
      <c r="N50" s="22"/>
      <c r="O50" s="22"/>
      <c r="P50" s="22"/>
      <c r="Q50" s="22"/>
      <c r="R50" s="22"/>
      <c r="S50" s="22"/>
      <c r="T50" s="22"/>
      <c r="U50" s="22"/>
      <c r="V50" s="22"/>
    </row>
    <row r="51" spans="1:22" x14ac:dyDescent="0.35">
      <c r="A51" s="22"/>
      <c r="B51" s="24"/>
      <c r="C51" s="24"/>
      <c r="D51" s="24"/>
      <c r="E51" s="25"/>
      <c r="F51" s="26"/>
      <c r="G51" s="27"/>
      <c r="H51" s="28"/>
      <c r="I51" s="29"/>
      <c r="J51" s="30"/>
      <c r="K51" s="31" t="str">
        <f t="shared" si="3"/>
        <v/>
      </c>
      <c r="L51" s="32" t="str">
        <f t="shared" si="1"/>
        <v/>
      </c>
      <c r="M51" s="32" t="str">
        <f t="shared" si="2"/>
        <v/>
      </c>
      <c r="N51" s="22"/>
      <c r="O51" s="22"/>
      <c r="P51" s="22"/>
      <c r="Q51" s="22"/>
      <c r="R51" s="22"/>
      <c r="S51" s="22"/>
      <c r="T51" s="22"/>
      <c r="U51" s="22"/>
      <c r="V51" s="22"/>
    </row>
    <row r="52" spans="1:22" x14ac:dyDescent="0.35">
      <c r="A52" s="22"/>
      <c r="B52" s="24"/>
      <c r="C52" s="24"/>
      <c r="D52" s="24"/>
      <c r="E52" s="25"/>
      <c r="F52" s="26"/>
      <c r="G52" s="27"/>
      <c r="H52" s="28"/>
      <c r="I52" s="29"/>
      <c r="J52" s="30"/>
      <c r="K52" s="31" t="str">
        <f t="shared" si="3"/>
        <v/>
      </c>
      <c r="L52" s="32" t="str">
        <f t="shared" si="1"/>
        <v/>
      </c>
      <c r="M52" s="32" t="str">
        <f t="shared" si="2"/>
        <v/>
      </c>
      <c r="N52" s="22"/>
      <c r="O52" s="22"/>
      <c r="P52" s="22"/>
      <c r="Q52" s="22"/>
      <c r="R52" s="22"/>
      <c r="S52" s="22"/>
      <c r="T52" s="22"/>
      <c r="U52" s="22"/>
      <c r="V52" s="22"/>
    </row>
    <row r="53" spans="1:22" x14ac:dyDescent="0.35">
      <c r="A53" s="22"/>
      <c r="B53" s="24"/>
      <c r="C53" s="24"/>
      <c r="D53" s="24"/>
      <c r="E53" s="25"/>
      <c r="F53" s="26"/>
      <c r="G53" s="27"/>
      <c r="H53" s="28"/>
      <c r="I53" s="29"/>
      <c r="J53" s="30"/>
      <c r="K53" s="31" t="str">
        <f t="shared" si="3"/>
        <v/>
      </c>
      <c r="L53" s="32" t="str">
        <f t="shared" si="1"/>
        <v/>
      </c>
      <c r="M53" s="32" t="str">
        <f t="shared" si="2"/>
        <v/>
      </c>
      <c r="N53" s="22"/>
      <c r="O53" s="22"/>
      <c r="P53" s="22"/>
      <c r="Q53" s="22"/>
      <c r="R53" s="22"/>
      <c r="S53" s="22"/>
      <c r="T53" s="22"/>
      <c r="U53" s="22"/>
      <c r="V53" s="22"/>
    </row>
    <row r="54" spans="1:22" x14ac:dyDescent="0.35">
      <c r="A54" s="22"/>
      <c r="B54" s="24"/>
      <c r="C54" s="24"/>
      <c r="D54" s="24"/>
      <c r="E54" s="25"/>
      <c r="F54" s="26"/>
      <c r="G54" s="27"/>
      <c r="H54" s="28"/>
      <c r="I54" s="29"/>
      <c r="J54" s="30"/>
      <c r="K54" s="31" t="str">
        <f t="shared" si="3"/>
        <v/>
      </c>
      <c r="L54" s="32" t="str">
        <f t="shared" si="1"/>
        <v/>
      </c>
      <c r="M54" s="32" t="str">
        <f t="shared" si="2"/>
        <v/>
      </c>
      <c r="N54" s="22"/>
      <c r="O54" s="22"/>
      <c r="P54" s="22"/>
      <c r="Q54" s="22"/>
      <c r="R54" s="22"/>
      <c r="S54" s="22"/>
      <c r="T54" s="22"/>
      <c r="U54" s="22"/>
      <c r="V54" s="22"/>
    </row>
    <row r="55" spans="1:22" x14ac:dyDescent="0.35">
      <c r="A55" s="22"/>
      <c r="B55" s="24"/>
      <c r="C55" s="24"/>
      <c r="D55" s="24"/>
      <c r="E55" s="25"/>
      <c r="F55" s="26"/>
      <c r="G55" s="27"/>
      <c r="H55" s="28"/>
      <c r="I55" s="29"/>
      <c r="J55" s="30"/>
      <c r="K55" s="31" t="str">
        <f t="shared" si="3"/>
        <v/>
      </c>
      <c r="L55" s="32" t="str">
        <f t="shared" si="1"/>
        <v/>
      </c>
      <c r="M55" s="32" t="str">
        <f t="shared" si="2"/>
        <v/>
      </c>
      <c r="N55" s="22"/>
      <c r="O55" s="22"/>
      <c r="P55" s="22"/>
      <c r="Q55" s="22"/>
      <c r="R55" s="22"/>
      <c r="S55" s="22"/>
      <c r="T55" s="22"/>
      <c r="U55" s="22"/>
      <c r="V55" s="22"/>
    </row>
    <row r="56" spans="1:22" x14ac:dyDescent="0.35">
      <c r="A56" s="22"/>
      <c r="B56" s="24"/>
      <c r="C56" s="24"/>
      <c r="D56" s="24"/>
      <c r="E56" s="25"/>
      <c r="F56" s="26"/>
      <c r="G56" s="27"/>
      <c r="H56" s="28"/>
      <c r="I56" s="29"/>
      <c r="J56" s="30"/>
      <c r="K56" s="31" t="str">
        <f t="shared" si="3"/>
        <v/>
      </c>
      <c r="L56" s="32" t="str">
        <f t="shared" si="1"/>
        <v/>
      </c>
      <c r="M56" s="32" t="str">
        <f t="shared" si="2"/>
        <v/>
      </c>
      <c r="N56" s="22"/>
      <c r="O56" s="22"/>
      <c r="P56" s="22"/>
      <c r="Q56" s="22"/>
      <c r="R56" s="22"/>
      <c r="S56" s="22"/>
      <c r="T56" s="22"/>
      <c r="U56" s="22"/>
      <c r="V56" s="22"/>
    </row>
    <row r="57" spans="1:22" x14ac:dyDescent="0.35">
      <c r="A57" s="22"/>
      <c r="B57" s="24"/>
      <c r="C57" s="24"/>
      <c r="D57" s="24"/>
      <c r="E57" s="25"/>
      <c r="F57" s="26"/>
      <c r="G57" s="27"/>
      <c r="H57" s="28"/>
      <c r="I57" s="29"/>
      <c r="J57" s="30"/>
      <c r="K57" s="31" t="str">
        <f t="shared" si="3"/>
        <v/>
      </c>
      <c r="L57" s="32" t="str">
        <f t="shared" si="1"/>
        <v/>
      </c>
      <c r="M57" s="32" t="str">
        <f t="shared" si="2"/>
        <v/>
      </c>
      <c r="N57" s="22"/>
      <c r="O57" s="22"/>
      <c r="P57" s="22"/>
      <c r="Q57" s="22"/>
      <c r="R57" s="22"/>
      <c r="S57" s="22"/>
      <c r="T57" s="22"/>
      <c r="U57" s="22"/>
      <c r="V57" s="22"/>
    </row>
    <row r="58" spans="1:22" x14ac:dyDescent="0.35">
      <c r="A58" s="22"/>
      <c r="B58" s="24"/>
      <c r="C58" s="24"/>
      <c r="D58" s="24"/>
      <c r="E58" s="25"/>
      <c r="F58" s="26"/>
      <c r="G58" s="27"/>
      <c r="H58" s="28"/>
      <c r="I58" s="29"/>
      <c r="J58" s="30"/>
      <c r="K58" s="31" t="str">
        <f t="shared" si="3"/>
        <v/>
      </c>
      <c r="L58" s="32" t="str">
        <f t="shared" si="1"/>
        <v/>
      </c>
      <c r="M58" s="32" t="str">
        <f t="shared" si="2"/>
        <v/>
      </c>
      <c r="N58" s="22"/>
      <c r="O58" s="22"/>
      <c r="P58" s="22"/>
      <c r="Q58" s="22"/>
      <c r="R58" s="22"/>
      <c r="S58" s="22"/>
      <c r="T58" s="22"/>
      <c r="U58" s="22"/>
      <c r="V58" s="22"/>
    </row>
    <row r="59" spans="1:22" x14ac:dyDescent="0.35">
      <c r="A59" s="22"/>
      <c r="B59" s="24"/>
      <c r="C59" s="24"/>
      <c r="D59" s="24"/>
      <c r="E59" s="25"/>
      <c r="F59" s="26"/>
      <c r="G59" s="27"/>
      <c r="H59" s="28"/>
      <c r="I59" s="29"/>
      <c r="J59" s="30"/>
      <c r="K59" s="31" t="str">
        <f t="shared" si="3"/>
        <v/>
      </c>
      <c r="L59" s="32" t="str">
        <f t="shared" si="1"/>
        <v/>
      </c>
      <c r="M59" s="32" t="str">
        <f t="shared" si="2"/>
        <v/>
      </c>
      <c r="N59" s="22"/>
      <c r="O59" s="22"/>
      <c r="P59" s="22"/>
      <c r="Q59" s="22"/>
      <c r="R59" s="22"/>
      <c r="S59" s="22"/>
      <c r="T59" s="22"/>
      <c r="U59" s="22"/>
      <c r="V59" s="22"/>
    </row>
    <row r="60" spans="1:22" x14ac:dyDescent="0.35">
      <c r="A60" s="22"/>
      <c r="B60" s="24"/>
      <c r="C60" s="24"/>
      <c r="D60" s="24"/>
      <c r="E60" s="25"/>
      <c r="F60" s="26"/>
      <c r="G60" s="27"/>
      <c r="H60" s="28"/>
      <c r="I60" s="29"/>
      <c r="J60" s="30"/>
      <c r="K60" s="31" t="str">
        <f t="shared" si="3"/>
        <v/>
      </c>
      <c r="L60" s="32" t="str">
        <f t="shared" si="1"/>
        <v/>
      </c>
      <c r="M60" s="32" t="str">
        <f t="shared" si="2"/>
        <v/>
      </c>
      <c r="N60" s="22"/>
      <c r="O60" s="22"/>
      <c r="P60" s="22"/>
      <c r="Q60" s="22"/>
      <c r="R60" s="22"/>
      <c r="S60" s="22"/>
      <c r="T60" s="22"/>
      <c r="U60" s="22"/>
      <c r="V60" s="22"/>
    </row>
    <row r="61" spans="1:22" x14ac:dyDescent="0.35">
      <c r="A61" s="22"/>
      <c r="B61" s="24"/>
      <c r="C61" s="24"/>
      <c r="D61" s="24"/>
      <c r="E61" s="25"/>
      <c r="F61" s="26"/>
      <c r="G61" s="27"/>
      <c r="H61" s="28"/>
      <c r="I61" s="29"/>
      <c r="J61" s="30"/>
      <c r="K61" s="31" t="str">
        <f t="shared" si="3"/>
        <v/>
      </c>
      <c r="L61" s="32" t="str">
        <f t="shared" si="1"/>
        <v/>
      </c>
      <c r="M61" s="32" t="str">
        <f t="shared" si="2"/>
        <v/>
      </c>
      <c r="N61" s="22"/>
      <c r="O61" s="22"/>
      <c r="P61" s="22"/>
      <c r="Q61" s="22"/>
      <c r="R61" s="22"/>
      <c r="S61" s="22"/>
      <c r="T61" s="22"/>
      <c r="U61" s="22"/>
      <c r="V61" s="22"/>
    </row>
    <row r="62" spans="1:22" x14ac:dyDescent="0.35">
      <c r="A62" s="22"/>
      <c r="B62" s="24"/>
      <c r="C62" s="24"/>
      <c r="D62" s="24"/>
      <c r="E62" s="25"/>
      <c r="F62" s="26"/>
      <c r="G62" s="27"/>
      <c r="H62" s="28"/>
      <c r="I62" s="29"/>
      <c r="J62" s="30"/>
      <c r="K62" s="31" t="str">
        <f t="shared" si="3"/>
        <v/>
      </c>
      <c r="L62" s="32" t="str">
        <f t="shared" si="1"/>
        <v/>
      </c>
      <c r="M62" s="32" t="str">
        <f t="shared" si="2"/>
        <v/>
      </c>
      <c r="N62" s="22"/>
      <c r="O62" s="22"/>
      <c r="P62" s="22"/>
      <c r="Q62" s="22"/>
      <c r="R62" s="22"/>
      <c r="S62" s="22"/>
      <c r="T62" s="22"/>
      <c r="U62" s="22"/>
      <c r="V62" s="22"/>
    </row>
    <row r="63" spans="1:22" x14ac:dyDescent="0.35">
      <c r="A63" s="22"/>
      <c r="B63" s="24"/>
      <c r="C63" s="24"/>
      <c r="D63" s="24"/>
      <c r="E63" s="25"/>
      <c r="F63" s="26"/>
      <c r="G63" s="27"/>
      <c r="H63" s="28"/>
      <c r="I63" s="29"/>
      <c r="J63" s="30"/>
      <c r="K63" s="31" t="str">
        <f t="shared" si="3"/>
        <v/>
      </c>
      <c r="L63" s="32" t="str">
        <f t="shared" si="1"/>
        <v/>
      </c>
      <c r="M63" s="32" t="str">
        <f t="shared" si="2"/>
        <v/>
      </c>
      <c r="N63" s="22"/>
      <c r="O63" s="22"/>
      <c r="P63" s="22"/>
      <c r="Q63" s="22"/>
      <c r="R63" s="22"/>
      <c r="S63" s="22"/>
      <c r="T63" s="22"/>
      <c r="U63" s="22"/>
      <c r="V63" s="22"/>
    </row>
    <row r="64" spans="1:22" x14ac:dyDescent="0.35">
      <c r="A64" s="22"/>
      <c r="B64" s="24"/>
      <c r="C64" s="24"/>
      <c r="D64" s="24"/>
      <c r="E64" s="25"/>
      <c r="F64" s="26"/>
      <c r="G64" s="27"/>
      <c r="H64" s="28"/>
      <c r="I64" s="29"/>
      <c r="J64" s="30"/>
      <c r="K64" s="31" t="str">
        <f t="shared" si="3"/>
        <v/>
      </c>
      <c r="L64" s="32" t="str">
        <f t="shared" si="1"/>
        <v/>
      </c>
      <c r="M64" s="32" t="str">
        <f t="shared" si="2"/>
        <v/>
      </c>
      <c r="N64" s="22"/>
      <c r="O64" s="22"/>
      <c r="P64" s="22"/>
      <c r="Q64" s="22"/>
      <c r="R64" s="22"/>
      <c r="S64" s="22"/>
      <c r="T64" s="22"/>
      <c r="U64" s="22"/>
      <c r="V64" s="22"/>
    </row>
    <row r="65" spans="1:22" x14ac:dyDescent="0.35">
      <c r="A65" s="22"/>
      <c r="B65" s="24"/>
      <c r="C65" s="24"/>
      <c r="D65" s="24"/>
      <c r="E65" s="25"/>
      <c r="F65" s="26"/>
      <c r="G65" s="27"/>
      <c r="H65" s="28"/>
      <c r="I65" s="29"/>
      <c r="J65" s="30"/>
      <c r="K65" s="31" t="str">
        <f t="shared" si="3"/>
        <v/>
      </c>
      <c r="L65" s="32" t="str">
        <f t="shared" si="1"/>
        <v/>
      </c>
      <c r="M65" s="32" t="str">
        <f t="shared" si="2"/>
        <v/>
      </c>
      <c r="N65" s="22"/>
      <c r="O65" s="22"/>
      <c r="P65" s="22"/>
      <c r="Q65" s="22"/>
      <c r="R65" s="22"/>
      <c r="S65" s="22"/>
      <c r="T65" s="22"/>
      <c r="U65" s="22"/>
      <c r="V65" s="22"/>
    </row>
    <row r="66" spans="1:22" x14ac:dyDescent="0.35">
      <c r="A66" s="22"/>
      <c r="B66" s="24"/>
      <c r="C66" s="24"/>
      <c r="D66" s="24"/>
      <c r="E66" s="25"/>
      <c r="F66" s="26"/>
      <c r="G66" s="27"/>
      <c r="H66" s="28"/>
      <c r="I66" s="29"/>
      <c r="J66" s="30"/>
      <c r="K66" s="31" t="str">
        <f t="shared" si="3"/>
        <v/>
      </c>
      <c r="L66" s="32" t="str">
        <f t="shared" si="1"/>
        <v/>
      </c>
      <c r="M66" s="32" t="str">
        <f t="shared" si="2"/>
        <v/>
      </c>
      <c r="N66" s="22"/>
      <c r="O66" s="22"/>
      <c r="P66" s="22"/>
      <c r="Q66" s="22"/>
      <c r="R66" s="22"/>
      <c r="S66" s="22"/>
      <c r="T66" s="22"/>
      <c r="U66" s="22"/>
      <c r="V66" s="22"/>
    </row>
    <row r="67" spans="1:22" x14ac:dyDescent="0.35">
      <c r="A67" s="22"/>
      <c r="B67" s="24"/>
      <c r="C67" s="24"/>
      <c r="D67" s="24"/>
      <c r="E67" s="25"/>
      <c r="F67" s="26"/>
      <c r="G67" s="27"/>
      <c r="H67" s="28"/>
      <c r="I67" s="29"/>
      <c r="J67" s="30"/>
      <c r="K67" s="31" t="str">
        <f t="shared" si="3"/>
        <v/>
      </c>
      <c r="L67" s="32" t="str">
        <f t="shared" si="1"/>
        <v/>
      </c>
      <c r="M67" s="32" t="str">
        <f t="shared" si="2"/>
        <v/>
      </c>
      <c r="N67" s="22"/>
      <c r="O67" s="22"/>
      <c r="P67" s="22"/>
      <c r="Q67" s="22"/>
      <c r="R67" s="22"/>
      <c r="S67" s="22"/>
      <c r="T67" s="22"/>
      <c r="U67" s="22"/>
      <c r="V67" s="22"/>
    </row>
    <row r="68" spans="1:22" x14ac:dyDescent="0.35">
      <c r="A68" s="22"/>
      <c r="B68" s="24"/>
      <c r="C68" s="24"/>
      <c r="D68" s="24"/>
      <c r="E68" s="25"/>
      <c r="F68" s="26"/>
      <c r="G68" s="27"/>
      <c r="H68" s="28"/>
      <c r="I68" s="29"/>
      <c r="J68" s="30"/>
      <c r="K68" s="31" t="str">
        <f t="shared" ref="K68:K99" si="4">IF(J68="","",VLOOKUP(J68,$X$30:$Y$37,2,FALSE))</f>
        <v/>
      </c>
      <c r="L68" s="32" t="str">
        <f t="shared" si="1"/>
        <v/>
      </c>
      <c r="M68" s="32" t="str">
        <f t="shared" si="2"/>
        <v/>
      </c>
      <c r="N68" s="22"/>
      <c r="O68" s="22"/>
      <c r="P68" s="22"/>
      <c r="Q68" s="22"/>
      <c r="R68" s="22"/>
      <c r="S68" s="22"/>
      <c r="T68" s="22"/>
      <c r="U68" s="22"/>
      <c r="V68" s="22"/>
    </row>
    <row r="69" spans="1:22" x14ac:dyDescent="0.35">
      <c r="A69" s="22"/>
      <c r="B69" s="24"/>
      <c r="C69" s="24"/>
      <c r="D69" s="24"/>
      <c r="E69" s="25"/>
      <c r="F69" s="26"/>
      <c r="G69" s="27"/>
      <c r="H69" s="28"/>
      <c r="I69" s="29"/>
      <c r="J69" s="30"/>
      <c r="K69" s="31" t="str">
        <f t="shared" si="4"/>
        <v/>
      </c>
      <c r="L69" s="32" t="str">
        <f t="shared" ref="L69:L132" si="5">IF(OR(G69="",K69=""),"",G69*K69)</f>
        <v/>
      </c>
      <c r="M69" s="32" t="str">
        <f t="shared" ref="M69:M132" si="6">IF(OR(H69="",K69=""),"",H69*K69)</f>
        <v/>
      </c>
      <c r="N69" s="22"/>
      <c r="O69" s="22"/>
      <c r="P69" s="22"/>
      <c r="Q69" s="22"/>
      <c r="R69" s="22"/>
      <c r="S69" s="22"/>
      <c r="T69" s="22"/>
      <c r="U69" s="22"/>
      <c r="V69" s="22"/>
    </row>
    <row r="70" spans="1:22" x14ac:dyDescent="0.35">
      <c r="A70" s="22"/>
      <c r="B70" s="24"/>
      <c r="C70" s="24"/>
      <c r="D70" s="24"/>
      <c r="E70" s="25"/>
      <c r="F70" s="26"/>
      <c r="G70" s="27"/>
      <c r="H70" s="28"/>
      <c r="I70" s="29"/>
      <c r="J70" s="30"/>
      <c r="K70" s="31" t="str">
        <f t="shared" si="4"/>
        <v/>
      </c>
      <c r="L70" s="32" t="str">
        <f t="shared" si="5"/>
        <v/>
      </c>
      <c r="M70" s="32" t="str">
        <f t="shared" si="6"/>
        <v/>
      </c>
      <c r="N70" s="22"/>
      <c r="O70" s="22"/>
      <c r="P70" s="22"/>
      <c r="Q70" s="22"/>
      <c r="R70" s="22"/>
      <c r="S70" s="22"/>
      <c r="T70" s="22"/>
      <c r="U70" s="22"/>
      <c r="V70" s="22"/>
    </row>
    <row r="71" spans="1:22" x14ac:dyDescent="0.35">
      <c r="A71" s="22"/>
      <c r="B71" s="24"/>
      <c r="C71" s="24"/>
      <c r="D71" s="24"/>
      <c r="E71" s="25"/>
      <c r="F71" s="26"/>
      <c r="G71" s="27"/>
      <c r="H71" s="28"/>
      <c r="I71" s="29"/>
      <c r="J71" s="30"/>
      <c r="K71" s="31" t="str">
        <f t="shared" si="4"/>
        <v/>
      </c>
      <c r="L71" s="32" t="str">
        <f t="shared" si="5"/>
        <v/>
      </c>
      <c r="M71" s="32" t="str">
        <f t="shared" si="6"/>
        <v/>
      </c>
      <c r="N71" s="22"/>
      <c r="O71" s="22"/>
      <c r="P71" s="22"/>
      <c r="Q71" s="22"/>
      <c r="R71" s="22"/>
      <c r="S71" s="22"/>
      <c r="T71" s="22"/>
      <c r="U71" s="22"/>
      <c r="V71" s="22"/>
    </row>
    <row r="72" spans="1:22" x14ac:dyDescent="0.35">
      <c r="A72" s="22"/>
      <c r="B72" s="24"/>
      <c r="C72" s="24"/>
      <c r="D72" s="24"/>
      <c r="E72" s="25"/>
      <c r="F72" s="26"/>
      <c r="G72" s="27"/>
      <c r="H72" s="28"/>
      <c r="I72" s="29"/>
      <c r="J72" s="30"/>
      <c r="K72" s="31" t="str">
        <f t="shared" si="4"/>
        <v/>
      </c>
      <c r="L72" s="32" t="str">
        <f t="shared" si="5"/>
        <v/>
      </c>
      <c r="M72" s="32" t="str">
        <f t="shared" si="6"/>
        <v/>
      </c>
      <c r="N72" s="22"/>
      <c r="O72" s="22"/>
      <c r="P72" s="22"/>
      <c r="Q72" s="22"/>
      <c r="R72" s="22"/>
      <c r="S72" s="22"/>
      <c r="T72" s="22"/>
      <c r="U72" s="22"/>
      <c r="V72" s="22"/>
    </row>
    <row r="73" spans="1:22" x14ac:dyDescent="0.35">
      <c r="A73" s="22"/>
      <c r="B73" s="24"/>
      <c r="C73" s="24"/>
      <c r="D73" s="24"/>
      <c r="E73" s="25"/>
      <c r="F73" s="26"/>
      <c r="G73" s="27"/>
      <c r="H73" s="28"/>
      <c r="I73" s="29"/>
      <c r="J73" s="30"/>
      <c r="K73" s="31" t="str">
        <f t="shared" si="4"/>
        <v/>
      </c>
      <c r="L73" s="32" t="str">
        <f t="shared" si="5"/>
        <v/>
      </c>
      <c r="M73" s="32" t="str">
        <f t="shared" si="6"/>
        <v/>
      </c>
      <c r="N73" s="22"/>
      <c r="O73" s="22"/>
      <c r="P73" s="22"/>
      <c r="Q73" s="22"/>
      <c r="R73" s="22"/>
      <c r="S73" s="22"/>
      <c r="T73" s="22"/>
      <c r="U73" s="22"/>
      <c r="V73" s="22"/>
    </row>
    <row r="74" spans="1:22" x14ac:dyDescent="0.35">
      <c r="A74" s="22"/>
      <c r="B74" s="24"/>
      <c r="C74" s="24"/>
      <c r="D74" s="24"/>
      <c r="E74" s="25"/>
      <c r="F74" s="26"/>
      <c r="G74" s="27"/>
      <c r="H74" s="28"/>
      <c r="I74" s="29"/>
      <c r="J74" s="30"/>
      <c r="K74" s="31" t="str">
        <f t="shared" si="4"/>
        <v/>
      </c>
      <c r="L74" s="32" t="str">
        <f t="shared" si="5"/>
        <v/>
      </c>
      <c r="M74" s="32" t="str">
        <f t="shared" si="6"/>
        <v/>
      </c>
      <c r="N74" s="22"/>
      <c r="O74" s="22"/>
      <c r="P74" s="22"/>
      <c r="Q74" s="22"/>
      <c r="R74" s="22"/>
      <c r="S74" s="22"/>
      <c r="T74" s="22"/>
      <c r="U74" s="22"/>
      <c r="V74" s="22"/>
    </row>
    <row r="75" spans="1:22" x14ac:dyDescent="0.35">
      <c r="A75" s="22"/>
      <c r="B75" s="24"/>
      <c r="C75" s="24"/>
      <c r="D75" s="24"/>
      <c r="E75" s="25"/>
      <c r="F75" s="26"/>
      <c r="G75" s="27"/>
      <c r="H75" s="28"/>
      <c r="I75" s="29"/>
      <c r="J75" s="30"/>
      <c r="K75" s="31" t="str">
        <f t="shared" si="4"/>
        <v/>
      </c>
      <c r="L75" s="32" t="str">
        <f t="shared" si="5"/>
        <v/>
      </c>
      <c r="M75" s="32" t="str">
        <f t="shared" si="6"/>
        <v/>
      </c>
      <c r="N75" s="22"/>
      <c r="O75" s="22"/>
      <c r="P75" s="22"/>
      <c r="Q75" s="22"/>
      <c r="R75" s="22"/>
      <c r="S75" s="22"/>
      <c r="T75" s="22"/>
      <c r="U75" s="22"/>
      <c r="V75" s="22"/>
    </row>
    <row r="76" spans="1:22" x14ac:dyDescent="0.35">
      <c r="A76" s="22"/>
      <c r="B76" s="24"/>
      <c r="C76" s="24"/>
      <c r="D76" s="24"/>
      <c r="E76" s="25"/>
      <c r="F76" s="26"/>
      <c r="G76" s="27"/>
      <c r="H76" s="28"/>
      <c r="I76" s="29"/>
      <c r="J76" s="30"/>
      <c r="K76" s="31" t="str">
        <f t="shared" si="4"/>
        <v/>
      </c>
      <c r="L76" s="32" t="str">
        <f t="shared" si="5"/>
        <v/>
      </c>
      <c r="M76" s="32" t="str">
        <f t="shared" si="6"/>
        <v/>
      </c>
      <c r="N76" s="22"/>
      <c r="O76" s="22"/>
      <c r="P76" s="22"/>
      <c r="Q76" s="22"/>
      <c r="R76" s="22"/>
      <c r="S76" s="22"/>
      <c r="T76" s="22"/>
      <c r="U76" s="22"/>
      <c r="V76" s="22"/>
    </row>
    <row r="77" spans="1:22" x14ac:dyDescent="0.35">
      <c r="A77" s="22"/>
      <c r="B77" s="24"/>
      <c r="C77" s="24"/>
      <c r="D77" s="24"/>
      <c r="E77" s="25"/>
      <c r="F77" s="26"/>
      <c r="G77" s="27"/>
      <c r="H77" s="28"/>
      <c r="I77" s="29"/>
      <c r="J77" s="30"/>
      <c r="K77" s="31" t="str">
        <f t="shared" si="4"/>
        <v/>
      </c>
      <c r="L77" s="32" t="str">
        <f t="shared" si="5"/>
        <v/>
      </c>
      <c r="M77" s="32" t="str">
        <f t="shared" si="6"/>
        <v/>
      </c>
      <c r="N77" s="22"/>
      <c r="O77" s="22"/>
      <c r="P77" s="22"/>
      <c r="Q77" s="22"/>
      <c r="R77" s="22"/>
      <c r="S77" s="22"/>
      <c r="T77" s="22"/>
      <c r="U77" s="22"/>
      <c r="V77" s="22"/>
    </row>
    <row r="78" spans="1:22" x14ac:dyDescent="0.35">
      <c r="A78" s="22"/>
      <c r="B78" s="24"/>
      <c r="C78" s="24"/>
      <c r="D78" s="24"/>
      <c r="E78" s="25"/>
      <c r="F78" s="26"/>
      <c r="G78" s="27"/>
      <c r="H78" s="28"/>
      <c r="I78" s="29"/>
      <c r="J78" s="30"/>
      <c r="K78" s="31" t="str">
        <f t="shared" si="4"/>
        <v/>
      </c>
      <c r="L78" s="32" t="str">
        <f t="shared" si="5"/>
        <v/>
      </c>
      <c r="M78" s="32" t="str">
        <f t="shared" si="6"/>
        <v/>
      </c>
      <c r="N78" s="22"/>
      <c r="O78" s="22"/>
      <c r="P78" s="22"/>
      <c r="Q78" s="22"/>
      <c r="R78" s="22"/>
      <c r="S78" s="22"/>
      <c r="T78" s="22"/>
      <c r="U78" s="22"/>
      <c r="V78" s="22"/>
    </row>
    <row r="79" spans="1:22" x14ac:dyDescent="0.35">
      <c r="A79" s="22"/>
      <c r="B79" s="24"/>
      <c r="C79" s="24"/>
      <c r="D79" s="24"/>
      <c r="E79" s="25"/>
      <c r="F79" s="26"/>
      <c r="G79" s="27"/>
      <c r="H79" s="28"/>
      <c r="I79" s="29"/>
      <c r="J79" s="30"/>
      <c r="K79" s="31" t="str">
        <f t="shared" si="4"/>
        <v/>
      </c>
      <c r="L79" s="32" t="str">
        <f t="shared" si="5"/>
        <v/>
      </c>
      <c r="M79" s="32" t="str">
        <f t="shared" si="6"/>
        <v/>
      </c>
      <c r="N79" s="22"/>
      <c r="O79" s="22"/>
      <c r="P79" s="22"/>
      <c r="Q79" s="22"/>
      <c r="R79" s="22"/>
      <c r="S79" s="22"/>
      <c r="T79" s="22"/>
      <c r="U79" s="22"/>
      <c r="V79" s="22"/>
    </row>
    <row r="80" spans="1:22" x14ac:dyDescent="0.35">
      <c r="A80" s="22"/>
      <c r="B80" s="24"/>
      <c r="C80" s="24"/>
      <c r="D80" s="24"/>
      <c r="E80" s="25"/>
      <c r="F80" s="26"/>
      <c r="G80" s="27"/>
      <c r="H80" s="28"/>
      <c r="I80" s="29"/>
      <c r="J80" s="30"/>
      <c r="K80" s="31" t="str">
        <f t="shared" si="4"/>
        <v/>
      </c>
      <c r="L80" s="32" t="str">
        <f t="shared" si="5"/>
        <v/>
      </c>
      <c r="M80" s="32" t="str">
        <f t="shared" si="6"/>
        <v/>
      </c>
      <c r="N80" s="22"/>
      <c r="O80" s="22"/>
      <c r="P80" s="22"/>
      <c r="Q80" s="22"/>
      <c r="R80" s="22"/>
      <c r="S80" s="22"/>
      <c r="T80" s="22"/>
      <c r="U80" s="22"/>
      <c r="V80" s="22"/>
    </row>
    <row r="81" spans="1:22" x14ac:dyDescent="0.35">
      <c r="A81" s="22"/>
      <c r="B81" s="24"/>
      <c r="C81" s="24"/>
      <c r="D81" s="24"/>
      <c r="E81" s="25"/>
      <c r="F81" s="26"/>
      <c r="G81" s="27"/>
      <c r="H81" s="28"/>
      <c r="I81" s="29"/>
      <c r="J81" s="30"/>
      <c r="K81" s="31" t="str">
        <f t="shared" si="4"/>
        <v/>
      </c>
      <c r="L81" s="32" t="str">
        <f t="shared" si="5"/>
        <v/>
      </c>
      <c r="M81" s="32" t="str">
        <f t="shared" si="6"/>
        <v/>
      </c>
      <c r="N81" s="22"/>
      <c r="O81" s="22"/>
      <c r="P81" s="22"/>
      <c r="Q81" s="22"/>
      <c r="R81" s="22"/>
      <c r="S81" s="22"/>
      <c r="T81" s="22"/>
      <c r="U81" s="22"/>
      <c r="V81" s="22"/>
    </row>
    <row r="82" spans="1:22" x14ac:dyDescent="0.35">
      <c r="A82" s="22"/>
      <c r="B82" s="24"/>
      <c r="C82" s="24"/>
      <c r="D82" s="24"/>
      <c r="E82" s="25"/>
      <c r="F82" s="26"/>
      <c r="G82" s="27"/>
      <c r="H82" s="28"/>
      <c r="I82" s="29"/>
      <c r="J82" s="30"/>
      <c r="K82" s="31" t="str">
        <f t="shared" si="4"/>
        <v/>
      </c>
      <c r="L82" s="32" t="str">
        <f t="shared" si="5"/>
        <v/>
      </c>
      <c r="M82" s="32" t="str">
        <f t="shared" si="6"/>
        <v/>
      </c>
      <c r="N82" s="22"/>
      <c r="O82" s="22"/>
      <c r="P82" s="22"/>
      <c r="Q82" s="22"/>
      <c r="R82" s="22"/>
      <c r="S82" s="22"/>
      <c r="T82" s="22"/>
      <c r="U82" s="22"/>
      <c r="V82" s="22"/>
    </row>
    <row r="83" spans="1:22" x14ac:dyDescent="0.35">
      <c r="A83" s="22"/>
      <c r="B83" s="24"/>
      <c r="C83" s="24"/>
      <c r="D83" s="24"/>
      <c r="E83" s="25"/>
      <c r="F83" s="26"/>
      <c r="G83" s="27"/>
      <c r="H83" s="28"/>
      <c r="I83" s="29"/>
      <c r="J83" s="30"/>
      <c r="K83" s="31" t="str">
        <f t="shared" si="4"/>
        <v/>
      </c>
      <c r="L83" s="32" t="str">
        <f t="shared" si="5"/>
        <v/>
      </c>
      <c r="M83" s="32" t="str">
        <f t="shared" si="6"/>
        <v/>
      </c>
      <c r="N83" s="22"/>
      <c r="O83" s="22"/>
      <c r="P83" s="22"/>
      <c r="Q83" s="22"/>
      <c r="R83" s="22"/>
      <c r="S83" s="22"/>
      <c r="T83" s="22"/>
      <c r="U83" s="22"/>
      <c r="V83" s="22"/>
    </row>
    <row r="84" spans="1:22" x14ac:dyDescent="0.35">
      <c r="A84" s="22"/>
      <c r="B84" s="24"/>
      <c r="C84" s="24"/>
      <c r="D84" s="24"/>
      <c r="E84" s="25"/>
      <c r="F84" s="26"/>
      <c r="G84" s="27"/>
      <c r="H84" s="28"/>
      <c r="I84" s="29"/>
      <c r="J84" s="30"/>
      <c r="K84" s="31" t="str">
        <f t="shared" si="4"/>
        <v/>
      </c>
      <c r="L84" s="32" t="str">
        <f t="shared" si="5"/>
        <v/>
      </c>
      <c r="M84" s="32" t="str">
        <f t="shared" si="6"/>
        <v/>
      </c>
      <c r="N84" s="22"/>
      <c r="O84" s="22"/>
      <c r="P84" s="22"/>
      <c r="Q84" s="22"/>
      <c r="R84" s="22"/>
      <c r="S84" s="22"/>
      <c r="T84" s="22"/>
      <c r="U84" s="22"/>
      <c r="V84" s="22"/>
    </row>
    <row r="85" spans="1:22" x14ac:dyDescent="0.35">
      <c r="A85" s="22"/>
      <c r="B85" s="24"/>
      <c r="C85" s="24"/>
      <c r="D85" s="24"/>
      <c r="E85" s="25"/>
      <c r="F85" s="26"/>
      <c r="G85" s="27"/>
      <c r="H85" s="28"/>
      <c r="I85" s="29"/>
      <c r="J85" s="30"/>
      <c r="K85" s="31" t="str">
        <f t="shared" si="4"/>
        <v/>
      </c>
      <c r="L85" s="32" t="str">
        <f t="shared" si="5"/>
        <v/>
      </c>
      <c r="M85" s="32" t="str">
        <f t="shared" si="6"/>
        <v/>
      </c>
      <c r="N85" s="22"/>
      <c r="O85" s="22"/>
      <c r="P85" s="22"/>
      <c r="Q85" s="22"/>
      <c r="R85" s="22"/>
      <c r="S85" s="22"/>
      <c r="T85" s="22"/>
      <c r="U85" s="22"/>
      <c r="V85" s="22"/>
    </row>
    <row r="86" spans="1:22" x14ac:dyDescent="0.35">
      <c r="A86" s="22"/>
      <c r="B86" s="24"/>
      <c r="C86" s="24"/>
      <c r="D86" s="24"/>
      <c r="E86" s="25"/>
      <c r="F86" s="26"/>
      <c r="G86" s="27"/>
      <c r="H86" s="28"/>
      <c r="I86" s="29"/>
      <c r="J86" s="30"/>
      <c r="K86" s="31" t="str">
        <f t="shared" si="4"/>
        <v/>
      </c>
      <c r="L86" s="32" t="str">
        <f t="shared" si="5"/>
        <v/>
      </c>
      <c r="M86" s="32" t="str">
        <f t="shared" si="6"/>
        <v/>
      </c>
      <c r="N86" s="22"/>
      <c r="O86" s="22"/>
      <c r="P86" s="22"/>
      <c r="Q86" s="22"/>
      <c r="R86" s="22"/>
      <c r="S86" s="22"/>
      <c r="T86" s="22"/>
      <c r="U86" s="22"/>
      <c r="V86" s="22"/>
    </row>
    <row r="87" spans="1:22" x14ac:dyDescent="0.35">
      <c r="A87" s="22"/>
      <c r="B87" s="24"/>
      <c r="C87" s="24"/>
      <c r="D87" s="24"/>
      <c r="E87" s="25"/>
      <c r="F87" s="26"/>
      <c r="G87" s="27"/>
      <c r="H87" s="28"/>
      <c r="I87" s="29"/>
      <c r="J87" s="30"/>
      <c r="K87" s="31" t="str">
        <f t="shared" si="4"/>
        <v/>
      </c>
      <c r="L87" s="32" t="str">
        <f t="shared" si="5"/>
        <v/>
      </c>
      <c r="M87" s="32" t="str">
        <f t="shared" si="6"/>
        <v/>
      </c>
      <c r="N87" s="22"/>
      <c r="O87" s="22"/>
      <c r="P87" s="22"/>
      <c r="Q87" s="22"/>
      <c r="R87" s="22"/>
      <c r="S87" s="22"/>
      <c r="T87" s="22"/>
      <c r="U87" s="22"/>
      <c r="V87" s="22"/>
    </row>
    <row r="88" spans="1:22" x14ac:dyDescent="0.35">
      <c r="A88" s="22"/>
      <c r="B88" s="24"/>
      <c r="C88" s="24"/>
      <c r="D88" s="24"/>
      <c r="E88" s="25"/>
      <c r="F88" s="26"/>
      <c r="G88" s="27"/>
      <c r="H88" s="28"/>
      <c r="I88" s="29"/>
      <c r="J88" s="30"/>
      <c r="K88" s="31" t="str">
        <f t="shared" si="4"/>
        <v/>
      </c>
      <c r="L88" s="32" t="str">
        <f t="shared" si="5"/>
        <v/>
      </c>
      <c r="M88" s="32" t="str">
        <f t="shared" si="6"/>
        <v/>
      </c>
      <c r="N88" s="22"/>
      <c r="O88" s="22"/>
      <c r="P88" s="22"/>
      <c r="Q88" s="22"/>
      <c r="R88" s="22"/>
      <c r="S88" s="22"/>
      <c r="T88" s="22"/>
      <c r="U88" s="22"/>
      <c r="V88" s="22"/>
    </row>
    <row r="89" spans="1:22" x14ac:dyDescent="0.35">
      <c r="A89" s="22"/>
      <c r="B89" s="24"/>
      <c r="C89" s="24"/>
      <c r="D89" s="24"/>
      <c r="E89" s="25"/>
      <c r="F89" s="26"/>
      <c r="G89" s="27"/>
      <c r="H89" s="28"/>
      <c r="I89" s="29"/>
      <c r="J89" s="30"/>
      <c r="K89" s="31" t="str">
        <f t="shared" si="4"/>
        <v/>
      </c>
      <c r="L89" s="32" t="str">
        <f t="shared" si="5"/>
        <v/>
      </c>
      <c r="M89" s="32" t="str">
        <f t="shared" si="6"/>
        <v/>
      </c>
      <c r="N89" s="22"/>
      <c r="O89" s="22"/>
      <c r="P89" s="22"/>
      <c r="Q89" s="22"/>
      <c r="R89" s="22"/>
      <c r="S89" s="22"/>
      <c r="T89" s="22"/>
      <c r="U89" s="22"/>
      <c r="V89" s="22"/>
    </row>
    <row r="90" spans="1:22" x14ac:dyDescent="0.35">
      <c r="A90" s="22"/>
      <c r="B90" s="24"/>
      <c r="C90" s="24"/>
      <c r="D90" s="24"/>
      <c r="E90" s="25"/>
      <c r="F90" s="26"/>
      <c r="G90" s="27"/>
      <c r="H90" s="28"/>
      <c r="I90" s="29"/>
      <c r="J90" s="30"/>
      <c r="K90" s="31" t="str">
        <f t="shared" si="4"/>
        <v/>
      </c>
      <c r="L90" s="32" t="str">
        <f t="shared" si="5"/>
        <v/>
      </c>
      <c r="M90" s="32" t="str">
        <f t="shared" si="6"/>
        <v/>
      </c>
      <c r="N90" s="22"/>
      <c r="O90" s="22"/>
      <c r="P90" s="22"/>
      <c r="Q90" s="22"/>
      <c r="R90" s="22"/>
      <c r="S90" s="22"/>
      <c r="T90" s="22"/>
      <c r="U90" s="22"/>
      <c r="V90" s="22"/>
    </row>
    <row r="91" spans="1:22" x14ac:dyDescent="0.35">
      <c r="A91" s="22"/>
      <c r="B91" s="24"/>
      <c r="C91" s="24"/>
      <c r="D91" s="24"/>
      <c r="E91" s="25"/>
      <c r="F91" s="26"/>
      <c r="G91" s="27"/>
      <c r="H91" s="28"/>
      <c r="I91" s="29"/>
      <c r="J91" s="30"/>
      <c r="K91" s="31" t="str">
        <f t="shared" si="4"/>
        <v/>
      </c>
      <c r="L91" s="32" t="str">
        <f t="shared" si="5"/>
        <v/>
      </c>
      <c r="M91" s="32" t="str">
        <f t="shared" si="6"/>
        <v/>
      </c>
      <c r="N91" s="22"/>
      <c r="O91" s="22"/>
      <c r="P91" s="22"/>
      <c r="Q91" s="22"/>
      <c r="R91" s="22"/>
      <c r="S91" s="22"/>
      <c r="T91" s="22"/>
      <c r="U91" s="22"/>
      <c r="V91" s="22"/>
    </row>
    <row r="92" spans="1:22" x14ac:dyDescent="0.35">
      <c r="A92" s="22"/>
      <c r="B92" s="24"/>
      <c r="C92" s="24"/>
      <c r="D92" s="24"/>
      <c r="E92" s="25"/>
      <c r="F92" s="26"/>
      <c r="G92" s="27"/>
      <c r="H92" s="28"/>
      <c r="I92" s="29"/>
      <c r="J92" s="30"/>
      <c r="K92" s="31" t="str">
        <f t="shared" si="4"/>
        <v/>
      </c>
      <c r="L92" s="32" t="str">
        <f t="shared" si="5"/>
        <v/>
      </c>
      <c r="M92" s="32" t="str">
        <f t="shared" si="6"/>
        <v/>
      </c>
      <c r="N92" s="22"/>
      <c r="O92" s="22"/>
      <c r="P92" s="22"/>
      <c r="Q92" s="22"/>
      <c r="R92" s="22"/>
      <c r="S92" s="22"/>
      <c r="T92" s="22"/>
      <c r="U92" s="22"/>
      <c r="V92" s="22"/>
    </row>
    <row r="93" spans="1:22" x14ac:dyDescent="0.35">
      <c r="A93" s="22"/>
      <c r="B93" s="24"/>
      <c r="C93" s="24"/>
      <c r="D93" s="24"/>
      <c r="E93" s="25"/>
      <c r="F93" s="26"/>
      <c r="G93" s="27"/>
      <c r="H93" s="28"/>
      <c r="I93" s="29"/>
      <c r="J93" s="30"/>
      <c r="K93" s="31" t="str">
        <f t="shared" si="4"/>
        <v/>
      </c>
      <c r="L93" s="32" t="str">
        <f t="shared" si="5"/>
        <v/>
      </c>
      <c r="M93" s="32" t="str">
        <f t="shared" si="6"/>
        <v/>
      </c>
      <c r="N93" s="22"/>
      <c r="O93" s="22"/>
      <c r="P93" s="22"/>
      <c r="Q93" s="22"/>
      <c r="R93" s="22"/>
      <c r="S93" s="22"/>
      <c r="T93" s="22"/>
      <c r="U93" s="22"/>
      <c r="V93" s="22"/>
    </row>
    <row r="94" spans="1:22" x14ac:dyDescent="0.35">
      <c r="A94" s="22"/>
      <c r="B94" s="24"/>
      <c r="C94" s="24"/>
      <c r="D94" s="24"/>
      <c r="E94" s="25"/>
      <c r="F94" s="26"/>
      <c r="G94" s="27"/>
      <c r="H94" s="28"/>
      <c r="I94" s="29"/>
      <c r="J94" s="30"/>
      <c r="K94" s="31" t="str">
        <f t="shared" si="4"/>
        <v/>
      </c>
      <c r="L94" s="32" t="str">
        <f t="shared" si="5"/>
        <v/>
      </c>
      <c r="M94" s="32" t="str">
        <f t="shared" si="6"/>
        <v/>
      </c>
      <c r="N94" s="22"/>
      <c r="O94" s="22"/>
      <c r="P94" s="22"/>
      <c r="Q94" s="22"/>
      <c r="R94" s="22"/>
      <c r="S94" s="22"/>
      <c r="T94" s="22"/>
      <c r="U94" s="22"/>
      <c r="V94" s="22"/>
    </row>
    <row r="95" spans="1:22" x14ac:dyDescent="0.35">
      <c r="A95" s="22"/>
      <c r="B95" s="24"/>
      <c r="C95" s="24"/>
      <c r="D95" s="24"/>
      <c r="E95" s="25"/>
      <c r="F95" s="26"/>
      <c r="G95" s="27"/>
      <c r="H95" s="28"/>
      <c r="I95" s="29"/>
      <c r="J95" s="30"/>
      <c r="K95" s="31" t="str">
        <f t="shared" si="4"/>
        <v/>
      </c>
      <c r="L95" s="32" t="str">
        <f t="shared" si="5"/>
        <v/>
      </c>
      <c r="M95" s="32" t="str">
        <f t="shared" si="6"/>
        <v/>
      </c>
      <c r="N95" s="22"/>
      <c r="O95" s="22"/>
      <c r="P95" s="22"/>
      <c r="Q95" s="22"/>
      <c r="R95" s="22"/>
      <c r="S95" s="22"/>
      <c r="T95" s="22"/>
      <c r="U95" s="22"/>
      <c r="V95" s="22"/>
    </row>
    <row r="96" spans="1:22" x14ac:dyDescent="0.35">
      <c r="A96" s="22"/>
      <c r="B96" s="24"/>
      <c r="C96" s="24"/>
      <c r="D96" s="24"/>
      <c r="E96" s="25"/>
      <c r="F96" s="26"/>
      <c r="G96" s="27"/>
      <c r="H96" s="28"/>
      <c r="I96" s="29"/>
      <c r="J96" s="30"/>
      <c r="K96" s="31" t="str">
        <f t="shared" si="4"/>
        <v/>
      </c>
      <c r="L96" s="32" t="str">
        <f t="shared" si="5"/>
        <v/>
      </c>
      <c r="M96" s="32" t="str">
        <f t="shared" si="6"/>
        <v/>
      </c>
      <c r="N96" s="22"/>
      <c r="O96" s="22"/>
      <c r="P96" s="22"/>
      <c r="Q96" s="22"/>
      <c r="R96" s="22"/>
      <c r="S96" s="22"/>
      <c r="T96" s="22"/>
      <c r="U96" s="22"/>
      <c r="V96" s="22"/>
    </row>
    <row r="97" spans="1:22" x14ac:dyDescent="0.35">
      <c r="A97" s="22"/>
      <c r="B97" s="24"/>
      <c r="C97" s="24"/>
      <c r="D97" s="24"/>
      <c r="E97" s="25"/>
      <c r="F97" s="26"/>
      <c r="G97" s="27"/>
      <c r="H97" s="28"/>
      <c r="I97" s="29"/>
      <c r="J97" s="30"/>
      <c r="K97" s="31" t="str">
        <f t="shared" si="4"/>
        <v/>
      </c>
      <c r="L97" s="32" t="str">
        <f t="shared" si="5"/>
        <v/>
      </c>
      <c r="M97" s="32" t="str">
        <f t="shared" si="6"/>
        <v/>
      </c>
      <c r="N97" s="22"/>
      <c r="O97" s="22"/>
      <c r="P97" s="22"/>
      <c r="Q97" s="22"/>
      <c r="R97" s="22"/>
      <c r="S97" s="22"/>
      <c r="T97" s="22"/>
      <c r="U97" s="22"/>
      <c r="V97" s="22"/>
    </row>
    <row r="98" spans="1:22" x14ac:dyDescent="0.35">
      <c r="A98" s="22"/>
      <c r="B98" s="24"/>
      <c r="C98" s="24"/>
      <c r="D98" s="24"/>
      <c r="E98" s="25"/>
      <c r="F98" s="26"/>
      <c r="G98" s="27"/>
      <c r="H98" s="28"/>
      <c r="I98" s="29"/>
      <c r="J98" s="30"/>
      <c r="K98" s="31" t="str">
        <f t="shared" si="4"/>
        <v/>
      </c>
      <c r="L98" s="32" t="str">
        <f t="shared" si="5"/>
        <v/>
      </c>
      <c r="M98" s="32" t="str">
        <f t="shared" si="6"/>
        <v/>
      </c>
      <c r="N98" s="22"/>
      <c r="O98" s="22"/>
      <c r="P98" s="22"/>
      <c r="Q98" s="22"/>
      <c r="R98" s="22"/>
      <c r="S98" s="22"/>
      <c r="T98" s="22"/>
      <c r="U98" s="22"/>
      <c r="V98" s="22"/>
    </row>
    <row r="99" spans="1:22" x14ac:dyDescent="0.35">
      <c r="A99" s="22"/>
      <c r="B99" s="24"/>
      <c r="C99" s="24"/>
      <c r="D99" s="24"/>
      <c r="E99" s="25"/>
      <c r="F99" s="26"/>
      <c r="G99" s="27"/>
      <c r="H99" s="28"/>
      <c r="I99" s="29"/>
      <c r="J99" s="30"/>
      <c r="K99" s="31" t="str">
        <f t="shared" si="4"/>
        <v/>
      </c>
      <c r="L99" s="32" t="str">
        <f t="shared" si="5"/>
        <v/>
      </c>
      <c r="M99" s="32" t="str">
        <f t="shared" si="6"/>
        <v/>
      </c>
      <c r="N99" s="22"/>
      <c r="O99" s="22"/>
      <c r="P99" s="22"/>
      <c r="Q99" s="22"/>
      <c r="R99" s="22"/>
      <c r="S99" s="22"/>
      <c r="T99" s="22"/>
      <c r="U99" s="22"/>
      <c r="V99" s="22"/>
    </row>
    <row r="100" spans="1:22" x14ac:dyDescent="0.35">
      <c r="A100" s="22"/>
      <c r="B100" s="24"/>
      <c r="C100" s="24"/>
      <c r="D100" s="24"/>
      <c r="E100" s="25"/>
      <c r="F100" s="26"/>
      <c r="G100" s="27"/>
      <c r="H100" s="28"/>
      <c r="I100" s="29"/>
      <c r="J100" s="30"/>
      <c r="K100" s="31" t="str">
        <f t="shared" ref="K100:K163" si="7">IF(J100="","",VLOOKUP(J100,$X$30:$Y$37,2,FALSE))</f>
        <v/>
      </c>
      <c r="L100" s="32" t="str">
        <f t="shared" si="5"/>
        <v/>
      </c>
      <c r="M100" s="32" t="str">
        <f t="shared" si="6"/>
        <v/>
      </c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x14ac:dyDescent="0.35">
      <c r="A101" s="22"/>
      <c r="B101" s="24"/>
      <c r="C101" s="24"/>
      <c r="D101" s="24"/>
      <c r="E101" s="46"/>
      <c r="F101" s="22"/>
      <c r="G101" s="47"/>
      <c r="H101" s="46"/>
      <c r="I101" s="22"/>
      <c r="J101" s="30"/>
      <c r="K101" s="31" t="str">
        <f t="shared" si="7"/>
        <v/>
      </c>
      <c r="L101" s="32" t="str">
        <f t="shared" si="5"/>
        <v/>
      </c>
      <c r="M101" s="32" t="str">
        <f t="shared" si="6"/>
        <v/>
      </c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x14ac:dyDescent="0.35">
      <c r="A102" s="22"/>
      <c r="B102" s="24"/>
      <c r="C102" s="24"/>
      <c r="D102" s="24"/>
      <c r="E102" s="46"/>
      <c r="F102" s="22"/>
      <c r="G102" s="47"/>
      <c r="H102" s="46"/>
      <c r="I102" s="22"/>
      <c r="J102" s="30"/>
      <c r="K102" s="31" t="str">
        <f t="shared" si="7"/>
        <v/>
      </c>
      <c r="L102" s="32" t="str">
        <f t="shared" si="5"/>
        <v/>
      </c>
      <c r="M102" s="32" t="str">
        <f t="shared" si="6"/>
        <v/>
      </c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x14ac:dyDescent="0.35">
      <c r="A103" s="22"/>
      <c r="B103" s="24"/>
      <c r="C103" s="24"/>
      <c r="D103" s="24"/>
      <c r="E103" s="46"/>
      <c r="F103" s="22"/>
      <c r="G103" s="47"/>
      <c r="H103" s="46"/>
      <c r="I103" s="22"/>
      <c r="J103" s="30"/>
      <c r="K103" s="31" t="str">
        <f t="shared" si="7"/>
        <v/>
      </c>
      <c r="L103" s="32" t="str">
        <f t="shared" si="5"/>
        <v/>
      </c>
      <c r="M103" s="32" t="str">
        <f t="shared" si="6"/>
        <v/>
      </c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x14ac:dyDescent="0.35">
      <c r="A104" s="22"/>
      <c r="B104" s="24"/>
      <c r="C104" s="24"/>
      <c r="D104" s="24"/>
      <c r="E104" s="46"/>
      <c r="F104" s="22"/>
      <c r="G104" s="47"/>
      <c r="H104" s="46"/>
      <c r="I104" s="22"/>
      <c r="J104" s="30"/>
      <c r="K104" s="31" t="str">
        <f t="shared" si="7"/>
        <v/>
      </c>
      <c r="L104" s="32" t="str">
        <f t="shared" si="5"/>
        <v/>
      </c>
      <c r="M104" s="32" t="str">
        <f t="shared" si="6"/>
        <v/>
      </c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x14ac:dyDescent="0.35">
      <c r="A105" s="22"/>
      <c r="B105" s="24"/>
      <c r="C105" s="24"/>
      <c r="D105" s="24"/>
      <c r="E105" s="46"/>
      <c r="F105" s="22"/>
      <c r="G105" s="47"/>
      <c r="H105" s="46"/>
      <c r="I105" s="22"/>
      <c r="J105" s="30"/>
      <c r="K105" s="31" t="str">
        <f t="shared" si="7"/>
        <v/>
      </c>
      <c r="L105" s="32" t="str">
        <f t="shared" si="5"/>
        <v/>
      </c>
      <c r="M105" s="32" t="str">
        <f t="shared" si="6"/>
        <v/>
      </c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x14ac:dyDescent="0.35">
      <c r="A106" s="22"/>
      <c r="B106" s="24"/>
      <c r="C106" s="24"/>
      <c r="D106" s="24"/>
      <c r="E106" s="46"/>
      <c r="F106" s="22"/>
      <c r="G106" s="47"/>
      <c r="H106" s="46"/>
      <c r="I106" s="22"/>
      <c r="J106" s="30"/>
      <c r="K106" s="31" t="str">
        <f t="shared" si="7"/>
        <v/>
      </c>
      <c r="L106" s="32" t="str">
        <f t="shared" si="5"/>
        <v/>
      </c>
      <c r="M106" s="32" t="str">
        <f t="shared" si="6"/>
        <v/>
      </c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x14ac:dyDescent="0.35">
      <c r="A107" s="22"/>
      <c r="B107" s="24"/>
      <c r="C107" s="24"/>
      <c r="D107" s="24"/>
      <c r="E107" s="46"/>
      <c r="F107" s="22"/>
      <c r="G107" s="47"/>
      <c r="H107" s="46"/>
      <c r="I107" s="22"/>
      <c r="J107" s="30"/>
      <c r="K107" s="31" t="str">
        <f t="shared" si="7"/>
        <v/>
      </c>
      <c r="L107" s="32" t="str">
        <f t="shared" si="5"/>
        <v/>
      </c>
      <c r="M107" s="32" t="str">
        <f t="shared" si="6"/>
        <v/>
      </c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x14ac:dyDescent="0.35">
      <c r="A108" s="22"/>
      <c r="B108" s="24"/>
      <c r="C108" s="24"/>
      <c r="D108" s="24"/>
      <c r="E108" s="46"/>
      <c r="F108" s="22"/>
      <c r="G108" s="47"/>
      <c r="H108" s="46"/>
      <c r="I108" s="22"/>
      <c r="J108" s="30"/>
      <c r="K108" s="31" t="str">
        <f t="shared" si="7"/>
        <v/>
      </c>
      <c r="L108" s="32" t="str">
        <f t="shared" si="5"/>
        <v/>
      </c>
      <c r="M108" s="32" t="str">
        <f t="shared" si="6"/>
        <v/>
      </c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x14ac:dyDescent="0.35">
      <c r="A109" s="22"/>
      <c r="B109" s="24"/>
      <c r="C109" s="24"/>
      <c r="D109" s="24"/>
      <c r="E109" s="46"/>
      <c r="F109" s="22"/>
      <c r="G109" s="47"/>
      <c r="H109" s="46"/>
      <c r="I109" s="22"/>
      <c r="J109" s="30"/>
      <c r="K109" s="31" t="str">
        <f t="shared" si="7"/>
        <v/>
      </c>
      <c r="L109" s="32" t="str">
        <f t="shared" si="5"/>
        <v/>
      </c>
      <c r="M109" s="32" t="str">
        <f t="shared" si="6"/>
        <v/>
      </c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x14ac:dyDescent="0.35">
      <c r="A110" s="22"/>
      <c r="B110" s="24"/>
      <c r="C110" s="24"/>
      <c r="D110" s="24"/>
      <c r="E110" s="46"/>
      <c r="F110" s="22"/>
      <c r="G110" s="47"/>
      <c r="H110" s="46"/>
      <c r="I110" s="22"/>
      <c r="J110" s="30"/>
      <c r="K110" s="31" t="str">
        <f t="shared" si="7"/>
        <v/>
      </c>
      <c r="L110" s="32" t="str">
        <f t="shared" si="5"/>
        <v/>
      </c>
      <c r="M110" s="32" t="str">
        <f t="shared" si="6"/>
        <v/>
      </c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x14ac:dyDescent="0.35">
      <c r="A111" s="22"/>
      <c r="B111" s="24"/>
      <c r="C111" s="24"/>
      <c r="D111" s="24"/>
      <c r="E111" s="46"/>
      <c r="F111" s="22"/>
      <c r="G111" s="47"/>
      <c r="H111" s="46"/>
      <c r="I111" s="22"/>
      <c r="J111" s="30"/>
      <c r="K111" s="31" t="str">
        <f t="shared" si="7"/>
        <v/>
      </c>
      <c r="L111" s="32" t="str">
        <f t="shared" si="5"/>
        <v/>
      </c>
      <c r="M111" s="32" t="str">
        <f t="shared" si="6"/>
        <v/>
      </c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x14ac:dyDescent="0.35">
      <c r="A112" s="22"/>
      <c r="B112" s="24"/>
      <c r="C112" s="24"/>
      <c r="D112" s="24"/>
      <c r="E112" s="46"/>
      <c r="F112" s="22"/>
      <c r="G112" s="47"/>
      <c r="H112" s="46"/>
      <c r="I112" s="22"/>
      <c r="J112" s="30"/>
      <c r="K112" s="31" t="str">
        <f t="shared" si="7"/>
        <v/>
      </c>
      <c r="L112" s="32" t="str">
        <f t="shared" si="5"/>
        <v/>
      </c>
      <c r="M112" s="32" t="str">
        <f t="shared" si="6"/>
        <v/>
      </c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x14ac:dyDescent="0.35">
      <c r="A113" s="22"/>
      <c r="B113" s="24"/>
      <c r="C113" s="24"/>
      <c r="D113" s="24"/>
      <c r="E113" s="46"/>
      <c r="F113" s="22"/>
      <c r="G113" s="47"/>
      <c r="H113" s="46"/>
      <c r="I113" s="22"/>
      <c r="J113" s="30"/>
      <c r="K113" s="31" t="str">
        <f t="shared" si="7"/>
        <v/>
      </c>
      <c r="L113" s="32" t="str">
        <f t="shared" si="5"/>
        <v/>
      </c>
      <c r="M113" s="32" t="str">
        <f t="shared" si="6"/>
        <v/>
      </c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x14ac:dyDescent="0.35">
      <c r="A114" s="22"/>
      <c r="B114" s="24"/>
      <c r="C114" s="24"/>
      <c r="D114" s="24"/>
      <c r="E114" s="46"/>
      <c r="F114" s="22"/>
      <c r="G114" s="47"/>
      <c r="H114" s="46"/>
      <c r="I114" s="22"/>
      <c r="J114" s="30"/>
      <c r="K114" s="31" t="str">
        <f t="shared" si="7"/>
        <v/>
      </c>
      <c r="L114" s="32" t="str">
        <f t="shared" si="5"/>
        <v/>
      </c>
      <c r="M114" s="32" t="str">
        <f t="shared" si="6"/>
        <v/>
      </c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x14ac:dyDescent="0.35">
      <c r="A115" s="22"/>
      <c r="B115" s="24"/>
      <c r="C115" s="24"/>
      <c r="D115" s="24"/>
      <c r="E115" s="46"/>
      <c r="F115" s="22"/>
      <c r="G115" s="47"/>
      <c r="H115" s="46"/>
      <c r="I115" s="22"/>
      <c r="J115" s="30"/>
      <c r="K115" s="31" t="str">
        <f t="shared" si="7"/>
        <v/>
      </c>
      <c r="L115" s="32" t="str">
        <f t="shared" si="5"/>
        <v/>
      </c>
      <c r="M115" s="32" t="str">
        <f t="shared" si="6"/>
        <v/>
      </c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x14ac:dyDescent="0.35">
      <c r="A116" s="22"/>
      <c r="B116" s="24"/>
      <c r="C116" s="24"/>
      <c r="D116" s="24"/>
      <c r="E116" s="46"/>
      <c r="F116" s="22"/>
      <c r="G116" s="47"/>
      <c r="H116" s="46"/>
      <c r="I116" s="22"/>
      <c r="J116" s="30"/>
      <c r="K116" s="31" t="str">
        <f t="shared" si="7"/>
        <v/>
      </c>
      <c r="L116" s="32" t="str">
        <f t="shared" si="5"/>
        <v/>
      </c>
      <c r="M116" s="32" t="str">
        <f t="shared" si="6"/>
        <v/>
      </c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x14ac:dyDescent="0.35">
      <c r="A117" s="22"/>
      <c r="B117" s="24"/>
      <c r="C117" s="24"/>
      <c r="D117" s="24"/>
      <c r="E117" s="46"/>
      <c r="F117" s="22"/>
      <c r="G117" s="47"/>
      <c r="H117" s="46"/>
      <c r="I117" s="22"/>
      <c r="J117" s="30"/>
      <c r="K117" s="31" t="str">
        <f t="shared" si="7"/>
        <v/>
      </c>
      <c r="L117" s="32" t="str">
        <f t="shared" si="5"/>
        <v/>
      </c>
      <c r="M117" s="32" t="str">
        <f t="shared" si="6"/>
        <v/>
      </c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x14ac:dyDescent="0.35">
      <c r="A118" s="22"/>
      <c r="B118" s="24"/>
      <c r="C118" s="24"/>
      <c r="D118" s="24"/>
      <c r="E118" s="46"/>
      <c r="F118" s="22"/>
      <c r="G118" s="47"/>
      <c r="H118" s="46"/>
      <c r="I118" s="22"/>
      <c r="J118" s="30"/>
      <c r="K118" s="31" t="str">
        <f t="shared" si="7"/>
        <v/>
      </c>
      <c r="L118" s="32" t="str">
        <f t="shared" si="5"/>
        <v/>
      </c>
      <c r="M118" s="32" t="str">
        <f t="shared" si="6"/>
        <v/>
      </c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x14ac:dyDescent="0.35">
      <c r="A119" s="22"/>
      <c r="B119" s="24"/>
      <c r="C119" s="24"/>
      <c r="D119" s="24"/>
      <c r="E119" s="46"/>
      <c r="F119" s="22"/>
      <c r="G119" s="47"/>
      <c r="H119" s="46"/>
      <c r="I119" s="22"/>
      <c r="J119" s="30"/>
      <c r="K119" s="31" t="str">
        <f t="shared" si="7"/>
        <v/>
      </c>
      <c r="L119" s="32" t="str">
        <f t="shared" si="5"/>
        <v/>
      </c>
      <c r="M119" s="32" t="str">
        <f t="shared" si="6"/>
        <v/>
      </c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x14ac:dyDescent="0.35">
      <c r="A120" s="22"/>
      <c r="B120" s="24"/>
      <c r="C120" s="24"/>
      <c r="D120" s="24"/>
      <c r="E120" s="46"/>
      <c r="F120" s="22"/>
      <c r="G120" s="47"/>
      <c r="H120" s="46"/>
      <c r="I120" s="22"/>
      <c r="J120" s="30"/>
      <c r="K120" s="31" t="str">
        <f t="shared" si="7"/>
        <v/>
      </c>
      <c r="L120" s="32" t="str">
        <f t="shared" si="5"/>
        <v/>
      </c>
      <c r="M120" s="32" t="str">
        <f t="shared" si="6"/>
        <v/>
      </c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x14ac:dyDescent="0.35">
      <c r="A121" s="22"/>
      <c r="B121" s="24"/>
      <c r="C121" s="24"/>
      <c r="D121" s="24"/>
      <c r="E121" s="46"/>
      <c r="F121" s="22"/>
      <c r="G121" s="47"/>
      <c r="H121" s="46"/>
      <c r="I121" s="22"/>
      <c r="J121" s="30"/>
      <c r="K121" s="31" t="str">
        <f t="shared" si="7"/>
        <v/>
      </c>
      <c r="L121" s="32" t="str">
        <f t="shared" si="5"/>
        <v/>
      </c>
      <c r="M121" s="32" t="str">
        <f t="shared" si="6"/>
        <v/>
      </c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x14ac:dyDescent="0.35">
      <c r="A122" s="22"/>
      <c r="B122" s="24"/>
      <c r="C122" s="24"/>
      <c r="D122" s="24"/>
      <c r="E122" s="46"/>
      <c r="F122" s="22"/>
      <c r="G122" s="47"/>
      <c r="H122" s="46"/>
      <c r="I122" s="22"/>
      <c r="J122" s="30"/>
      <c r="K122" s="31" t="str">
        <f t="shared" si="7"/>
        <v/>
      </c>
      <c r="L122" s="32" t="str">
        <f t="shared" si="5"/>
        <v/>
      </c>
      <c r="M122" s="32" t="str">
        <f t="shared" si="6"/>
        <v/>
      </c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x14ac:dyDescent="0.35">
      <c r="A123" s="22"/>
      <c r="B123" s="24"/>
      <c r="C123" s="24"/>
      <c r="D123" s="24"/>
      <c r="E123" s="46"/>
      <c r="F123" s="22"/>
      <c r="G123" s="47"/>
      <c r="H123" s="46"/>
      <c r="I123" s="22"/>
      <c r="J123" s="30"/>
      <c r="K123" s="31" t="str">
        <f t="shared" si="7"/>
        <v/>
      </c>
      <c r="L123" s="32" t="str">
        <f t="shared" si="5"/>
        <v/>
      </c>
      <c r="M123" s="32" t="str">
        <f t="shared" si="6"/>
        <v/>
      </c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x14ac:dyDescent="0.35">
      <c r="A124" s="22"/>
      <c r="B124" s="24"/>
      <c r="C124" s="24"/>
      <c r="D124" s="24"/>
      <c r="E124" s="46"/>
      <c r="F124" s="22"/>
      <c r="G124" s="47"/>
      <c r="H124" s="46"/>
      <c r="I124" s="22"/>
      <c r="J124" s="30"/>
      <c r="K124" s="31" t="str">
        <f t="shared" si="7"/>
        <v/>
      </c>
      <c r="L124" s="32" t="str">
        <f t="shared" si="5"/>
        <v/>
      </c>
      <c r="M124" s="32" t="str">
        <f t="shared" si="6"/>
        <v/>
      </c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x14ac:dyDescent="0.35">
      <c r="A125" s="22"/>
      <c r="B125" s="24"/>
      <c r="C125" s="24"/>
      <c r="D125" s="24"/>
      <c r="E125" s="46"/>
      <c r="F125" s="22"/>
      <c r="G125" s="47"/>
      <c r="H125" s="46"/>
      <c r="I125" s="22"/>
      <c r="J125" s="30"/>
      <c r="K125" s="31" t="str">
        <f t="shared" si="7"/>
        <v/>
      </c>
      <c r="L125" s="32" t="str">
        <f t="shared" si="5"/>
        <v/>
      </c>
      <c r="M125" s="32" t="str">
        <f t="shared" si="6"/>
        <v/>
      </c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x14ac:dyDescent="0.35">
      <c r="A126" s="22"/>
      <c r="B126" s="24"/>
      <c r="C126" s="24"/>
      <c r="D126" s="24"/>
      <c r="E126" s="46"/>
      <c r="F126" s="22"/>
      <c r="G126" s="47"/>
      <c r="H126" s="46"/>
      <c r="I126" s="22"/>
      <c r="J126" s="30"/>
      <c r="K126" s="31" t="str">
        <f t="shared" si="7"/>
        <v/>
      </c>
      <c r="L126" s="32" t="str">
        <f t="shared" si="5"/>
        <v/>
      </c>
      <c r="M126" s="32" t="str">
        <f t="shared" si="6"/>
        <v/>
      </c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x14ac:dyDescent="0.35">
      <c r="A127" s="22"/>
      <c r="B127" s="24"/>
      <c r="C127" s="24"/>
      <c r="D127" s="24"/>
      <c r="E127" s="46"/>
      <c r="F127" s="22"/>
      <c r="G127" s="47"/>
      <c r="H127" s="46"/>
      <c r="I127" s="22"/>
      <c r="J127" s="30"/>
      <c r="K127" s="31" t="str">
        <f t="shared" si="7"/>
        <v/>
      </c>
      <c r="L127" s="32" t="str">
        <f t="shared" si="5"/>
        <v/>
      </c>
      <c r="M127" s="32" t="str">
        <f t="shared" si="6"/>
        <v/>
      </c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x14ac:dyDescent="0.35">
      <c r="A128" s="22"/>
      <c r="B128" s="24"/>
      <c r="C128" s="24"/>
      <c r="D128" s="24"/>
      <c r="E128" s="46"/>
      <c r="F128" s="22"/>
      <c r="G128" s="47"/>
      <c r="H128" s="46"/>
      <c r="I128" s="22"/>
      <c r="J128" s="30"/>
      <c r="K128" s="31" t="str">
        <f t="shared" si="7"/>
        <v/>
      </c>
      <c r="L128" s="32" t="str">
        <f t="shared" si="5"/>
        <v/>
      </c>
      <c r="M128" s="32" t="str">
        <f t="shared" si="6"/>
        <v/>
      </c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x14ac:dyDescent="0.35">
      <c r="A129" s="22"/>
      <c r="B129" s="24"/>
      <c r="C129" s="24"/>
      <c r="D129" s="24"/>
      <c r="E129" s="46"/>
      <c r="F129" s="22"/>
      <c r="G129" s="47"/>
      <c r="H129" s="46"/>
      <c r="I129" s="22"/>
      <c r="J129" s="30"/>
      <c r="K129" s="31" t="str">
        <f t="shared" si="7"/>
        <v/>
      </c>
      <c r="L129" s="32" t="str">
        <f t="shared" si="5"/>
        <v/>
      </c>
      <c r="M129" s="32" t="str">
        <f t="shared" si="6"/>
        <v/>
      </c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x14ac:dyDescent="0.35">
      <c r="A130" s="22"/>
      <c r="B130" s="24"/>
      <c r="C130" s="24"/>
      <c r="D130" s="24"/>
      <c r="E130" s="46"/>
      <c r="F130" s="22"/>
      <c r="G130" s="47"/>
      <c r="H130" s="46"/>
      <c r="I130" s="22"/>
      <c r="J130" s="30"/>
      <c r="K130" s="31" t="str">
        <f t="shared" si="7"/>
        <v/>
      </c>
      <c r="L130" s="32" t="str">
        <f t="shared" si="5"/>
        <v/>
      </c>
      <c r="M130" s="32" t="str">
        <f t="shared" si="6"/>
        <v/>
      </c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x14ac:dyDescent="0.35">
      <c r="A131" s="22"/>
      <c r="B131" s="24"/>
      <c r="C131" s="24"/>
      <c r="D131" s="24"/>
      <c r="E131" s="46"/>
      <c r="F131" s="22"/>
      <c r="G131" s="47"/>
      <c r="H131" s="46"/>
      <c r="I131" s="22"/>
      <c r="J131" s="30"/>
      <c r="K131" s="31" t="str">
        <f t="shared" si="7"/>
        <v/>
      </c>
      <c r="L131" s="32" t="str">
        <f t="shared" si="5"/>
        <v/>
      </c>
      <c r="M131" s="32" t="str">
        <f t="shared" si="6"/>
        <v/>
      </c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x14ac:dyDescent="0.35">
      <c r="A132" s="22"/>
      <c r="B132" s="24"/>
      <c r="C132" s="24"/>
      <c r="D132" s="24"/>
      <c r="E132" s="46"/>
      <c r="F132" s="22"/>
      <c r="G132" s="47"/>
      <c r="H132" s="46"/>
      <c r="I132" s="22"/>
      <c r="J132" s="30"/>
      <c r="K132" s="31" t="str">
        <f t="shared" si="7"/>
        <v/>
      </c>
      <c r="L132" s="32" t="str">
        <f t="shared" si="5"/>
        <v/>
      </c>
      <c r="M132" s="32" t="str">
        <f t="shared" si="6"/>
        <v/>
      </c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x14ac:dyDescent="0.35">
      <c r="A133" s="22"/>
      <c r="B133" s="24"/>
      <c r="C133" s="24"/>
      <c r="D133" s="24"/>
      <c r="E133" s="46"/>
      <c r="F133" s="22"/>
      <c r="G133" s="47"/>
      <c r="H133" s="46"/>
      <c r="I133" s="22"/>
      <c r="J133" s="30"/>
      <c r="K133" s="31" t="str">
        <f t="shared" si="7"/>
        <v/>
      </c>
      <c r="L133" s="32" t="str">
        <f t="shared" ref="L133:L196" si="8">IF(OR(G133="",K133=""),"",G133*K133)</f>
        <v/>
      </c>
      <c r="M133" s="32" t="str">
        <f t="shared" ref="M133:M196" si="9">IF(OR(H133="",K133=""),"",H133*K133)</f>
        <v/>
      </c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x14ac:dyDescent="0.35">
      <c r="A134" s="22"/>
      <c r="B134" s="24"/>
      <c r="C134" s="24"/>
      <c r="D134" s="24"/>
      <c r="E134" s="46"/>
      <c r="F134" s="22"/>
      <c r="G134" s="47"/>
      <c r="H134" s="46"/>
      <c r="I134" s="22"/>
      <c r="J134" s="30"/>
      <c r="K134" s="31" t="str">
        <f t="shared" si="7"/>
        <v/>
      </c>
      <c r="L134" s="32" t="str">
        <f t="shared" si="8"/>
        <v/>
      </c>
      <c r="M134" s="32" t="str">
        <f t="shared" si="9"/>
        <v/>
      </c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x14ac:dyDescent="0.35">
      <c r="A135" s="22"/>
      <c r="B135" s="24"/>
      <c r="C135" s="24"/>
      <c r="D135" s="24"/>
      <c r="E135" s="46"/>
      <c r="F135" s="22"/>
      <c r="G135" s="47"/>
      <c r="H135" s="46"/>
      <c r="I135" s="22"/>
      <c r="J135" s="30"/>
      <c r="K135" s="31" t="str">
        <f t="shared" si="7"/>
        <v/>
      </c>
      <c r="L135" s="32" t="str">
        <f t="shared" si="8"/>
        <v/>
      </c>
      <c r="M135" s="32" t="str">
        <f t="shared" si="9"/>
        <v/>
      </c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x14ac:dyDescent="0.35">
      <c r="A136" s="22"/>
      <c r="B136" s="24"/>
      <c r="C136" s="24"/>
      <c r="D136" s="24"/>
      <c r="E136" s="46"/>
      <c r="F136" s="22"/>
      <c r="G136" s="47"/>
      <c r="H136" s="46"/>
      <c r="I136" s="22"/>
      <c r="J136" s="30"/>
      <c r="K136" s="31" t="str">
        <f t="shared" si="7"/>
        <v/>
      </c>
      <c r="L136" s="32" t="str">
        <f t="shared" si="8"/>
        <v/>
      </c>
      <c r="M136" s="32" t="str">
        <f t="shared" si="9"/>
        <v/>
      </c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x14ac:dyDescent="0.35">
      <c r="A137" s="22"/>
      <c r="B137" s="24"/>
      <c r="C137" s="24"/>
      <c r="D137" s="24"/>
      <c r="E137" s="46"/>
      <c r="F137" s="22"/>
      <c r="G137" s="47"/>
      <c r="H137" s="46"/>
      <c r="I137" s="22"/>
      <c r="J137" s="30"/>
      <c r="K137" s="31" t="str">
        <f t="shared" si="7"/>
        <v/>
      </c>
      <c r="L137" s="32" t="str">
        <f t="shared" si="8"/>
        <v/>
      </c>
      <c r="M137" s="32" t="str">
        <f t="shared" si="9"/>
        <v/>
      </c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x14ac:dyDescent="0.35">
      <c r="A138" s="22"/>
      <c r="B138" s="24"/>
      <c r="C138" s="24"/>
      <c r="D138" s="24"/>
      <c r="E138" s="46"/>
      <c r="F138" s="22"/>
      <c r="G138" s="47"/>
      <c r="H138" s="46"/>
      <c r="I138" s="22"/>
      <c r="J138" s="30"/>
      <c r="K138" s="31" t="str">
        <f t="shared" si="7"/>
        <v/>
      </c>
      <c r="L138" s="32" t="str">
        <f t="shared" si="8"/>
        <v/>
      </c>
      <c r="M138" s="32" t="str">
        <f t="shared" si="9"/>
        <v/>
      </c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x14ac:dyDescent="0.35">
      <c r="A139" s="22"/>
      <c r="B139" s="24"/>
      <c r="C139" s="24"/>
      <c r="D139" s="24"/>
      <c r="E139" s="46"/>
      <c r="F139" s="22"/>
      <c r="G139" s="47"/>
      <c r="H139" s="46"/>
      <c r="I139" s="22"/>
      <c r="J139" s="30"/>
      <c r="K139" s="31" t="str">
        <f t="shared" si="7"/>
        <v/>
      </c>
      <c r="L139" s="32" t="str">
        <f t="shared" si="8"/>
        <v/>
      </c>
      <c r="M139" s="32" t="str">
        <f t="shared" si="9"/>
        <v/>
      </c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x14ac:dyDescent="0.35">
      <c r="A140" s="22"/>
      <c r="B140" s="24"/>
      <c r="C140" s="24"/>
      <c r="D140" s="24"/>
      <c r="E140" s="46"/>
      <c r="F140" s="22"/>
      <c r="G140" s="47"/>
      <c r="H140" s="46"/>
      <c r="I140" s="22"/>
      <c r="J140" s="30"/>
      <c r="K140" s="31" t="str">
        <f t="shared" si="7"/>
        <v/>
      </c>
      <c r="L140" s="32" t="str">
        <f t="shared" si="8"/>
        <v/>
      </c>
      <c r="M140" s="32" t="str">
        <f t="shared" si="9"/>
        <v/>
      </c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x14ac:dyDescent="0.35">
      <c r="A141" s="22"/>
      <c r="B141" s="24"/>
      <c r="C141" s="24"/>
      <c r="D141" s="24"/>
      <c r="E141" s="46"/>
      <c r="F141" s="22"/>
      <c r="G141" s="47"/>
      <c r="H141" s="46"/>
      <c r="I141" s="22"/>
      <c r="J141" s="30"/>
      <c r="K141" s="31" t="str">
        <f t="shared" si="7"/>
        <v/>
      </c>
      <c r="L141" s="32" t="str">
        <f t="shared" si="8"/>
        <v/>
      </c>
      <c r="M141" s="32" t="str">
        <f t="shared" si="9"/>
        <v/>
      </c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x14ac:dyDescent="0.35">
      <c r="A142" s="22"/>
      <c r="B142" s="24"/>
      <c r="C142" s="24"/>
      <c r="D142" s="24"/>
      <c r="E142" s="46"/>
      <c r="F142" s="22"/>
      <c r="G142" s="47"/>
      <c r="H142" s="46"/>
      <c r="I142" s="22"/>
      <c r="J142" s="30"/>
      <c r="K142" s="31" t="str">
        <f t="shared" si="7"/>
        <v/>
      </c>
      <c r="L142" s="32" t="str">
        <f t="shared" si="8"/>
        <v/>
      </c>
      <c r="M142" s="32" t="str">
        <f t="shared" si="9"/>
        <v/>
      </c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x14ac:dyDescent="0.35">
      <c r="A143" s="22"/>
      <c r="B143" s="24"/>
      <c r="C143" s="24"/>
      <c r="D143" s="24"/>
      <c r="E143" s="46"/>
      <c r="F143" s="22"/>
      <c r="G143" s="47"/>
      <c r="H143" s="46"/>
      <c r="I143" s="22"/>
      <c r="J143" s="30"/>
      <c r="K143" s="31" t="str">
        <f t="shared" si="7"/>
        <v/>
      </c>
      <c r="L143" s="32" t="str">
        <f t="shared" si="8"/>
        <v/>
      </c>
      <c r="M143" s="32" t="str">
        <f t="shared" si="9"/>
        <v/>
      </c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x14ac:dyDescent="0.35">
      <c r="A144" s="22"/>
      <c r="B144" s="24"/>
      <c r="C144" s="24"/>
      <c r="D144" s="24"/>
      <c r="E144" s="46"/>
      <c r="F144" s="22"/>
      <c r="G144" s="47"/>
      <c r="H144" s="46"/>
      <c r="I144" s="22"/>
      <c r="J144" s="30"/>
      <c r="K144" s="31" t="str">
        <f t="shared" si="7"/>
        <v/>
      </c>
      <c r="L144" s="32" t="str">
        <f t="shared" si="8"/>
        <v/>
      </c>
      <c r="M144" s="32" t="str">
        <f t="shared" si="9"/>
        <v/>
      </c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x14ac:dyDescent="0.35">
      <c r="A145" s="22"/>
      <c r="B145" s="24"/>
      <c r="C145" s="24"/>
      <c r="D145" s="24"/>
      <c r="E145" s="46"/>
      <c r="F145" s="22"/>
      <c r="G145" s="47"/>
      <c r="H145" s="46"/>
      <c r="I145" s="22"/>
      <c r="J145" s="30"/>
      <c r="K145" s="31" t="str">
        <f t="shared" si="7"/>
        <v/>
      </c>
      <c r="L145" s="32" t="str">
        <f t="shared" si="8"/>
        <v/>
      </c>
      <c r="M145" s="32" t="str">
        <f t="shared" si="9"/>
        <v/>
      </c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x14ac:dyDescent="0.35">
      <c r="A146" s="22"/>
      <c r="B146" s="24"/>
      <c r="C146" s="24"/>
      <c r="D146" s="24"/>
      <c r="E146" s="46"/>
      <c r="F146" s="22"/>
      <c r="G146" s="47"/>
      <c r="H146" s="46"/>
      <c r="I146" s="22"/>
      <c r="J146" s="30"/>
      <c r="K146" s="31" t="str">
        <f t="shared" si="7"/>
        <v/>
      </c>
      <c r="L146" s="32" t="str">
        <f t="shared" si="8"/>
        <v/>
      </c>
      <c r="M146" s="32" t="str">
        <f t="shared" si="9"/>
        <v/>
      </c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x14ac:dyDescent="0.35">
      <c r="A147" s="22"/>
      <c r="B147" s="24"/>
      <c r="C147" s="24"/>
      <c r="D147" s="24"/>
      <c r="E147" s="46"/>
      <c r="F147" s="22"/>
      <c r="G147" s="47"/>
      <c r="H147" s="46"/>
      <c r="I147" s="22"/>
      <c r="J147" s="30"/>
      <c r="K147" s="31" t="str">
        <f t="shared" si="7"/>
        <v/>
      </c>
      <c r="L147" s="32" t="str">
        <f t="shared" si="8"/>
        <v/>
      </c>
      <c r="M147" s="32" t="str">
        <f t="shared" si="9"/>
        <v/>
      </c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x14ac:dyDescent="0.35">
      <c r="A148" s="22"/>
      <c r="B148" s="24"/>
      <c r="C148" s="24"/>
      <c r="D148" s="24"/>
      <c r="E148" s="46"/>
      <c r="F148" s="22"/>
      <c r="G148" s="47"/>
      <c r="H148" s="46"/>
      <c r="I148" s="22"/>
      <c r="J148" s="30"/>
      <c r="K148" s="31" t="str">
        <f t="shared" si="7"/>
        <v/>
      </c>
      <c r="L148" s="32" t="str">
        <f t="shared" si="8"/>
        <v/>
      </c>
      <c r="M148" s="32" t="str">
        <f t="shared" si="9"/>
        <v/>
      </c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x14ac:dyDescent="0.35">
      <c r="A149" s="22"/>
      <c r="B149" s="24"/>
      <c r="C149" s="24"/>
      <c r="D149" s="24"/>
      <c r="E149" s="46"/>
      <c r="F149" s="22"/>
      <c r="G149" s="47"/>
      <c r="H149" s="46"/>
      <c r="I149" s="22"/>
      <c r="J149" s="30"/>
      <c r="K149" s="31" t="str">
        <f t="shared" si="7"/>
        <v/>
      </c>
      <c r="L149" s="32" t="str">
        <f t="shared" si="8"/>
        <v/>
      </c>
      <c r="M149" s="32" t="str">
        <f t="shared" si="9"/>
        <v/>
      </c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x14ac:dyDescent="0.35">
      <c r="A150" s="22"/>
      <c r="B150" s="24"/>
      <c r="C150" s="24"/>
      <c r="D150" s="24"/>
      <c r="E150" s="46"/>
      <c r="F150" s="22"/>
      <c r="G150" s="47"/>
      <c r="H150" s="46"/>
      <c r="I150" s="22"/>
      <c r="J150" s="30"/>
      <c r="K150" s="31" t="str">
        <f t="shared" si="7"/>
        <v/>
      </c>
      <c r="L150" s="32" t="str">
        <f t="shared" si="8"/>
        <v/>
      </c>
      <c r="M150" s="32" t="str">
        <f t="shared" si="9"/>
        <v/>
      </c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x14ac:dyDescent="0.35">
      <c r="A151" s="22"/>
      <c r="B151" s="24"/>
      <c r="C151" s="24"/>
      <c r="D151" s="24"/>
      <c r="E151" s="46"/>
      <c r="F151" s="22"/>
      <c r="G151" s="47"/>
      <c r="H151" s="46"/>
      <c r="I151" s="22"/>
      <c r="J151" s="30"/>
      <c r="K151" s="31" t="str">
        <f t="shared" si="7"/>
        <v/>
      </c>
      <c r="L151" s="32" t="str">
        <f t="shared" si="8"/>
        <v/>
      </c>
      <c r="M151" s="32" t="str">
        <f t="shared" si="9"/>
        <v/>
      </c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x14ac:dyDescent="0.35">
      <c r="A152" s="22"/>
      <c r="B152" s="24"/>
      <c r="C152" s="24"/>
      <c r="D152" s="24"/>
      <c r="E152" s="46"/>
      <c r="F152" s="22"/>
      <c r="G152" s="47"/>
      <c r="H152" s="46"/>
      <c r="I152" s="22"/>
      <c r="J152" s="30"/>
      <c r="K152" s="31" t="str">
        <f t="shared" si="7"/>
        <v/>
      </c>
      <c r="L152" s="32" t="str">
        <f t="shared" si="8"/>
        <v/>
      </c>
      <c r="M152" s="32" t="str">
        <f t="shared" si="9"/>
        <v/>
      </c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x14ac:dyDescent="0.35">
      <c r="A153" s="22"/>
      <c r="B153" s="24"/>
      <c r="C153" s="24"/>
      <c r="D153" s="24"/>
      <c r="E153" s="46"/>
      <c r="F153" s="22"/>
      <c r="G153" s="47"/>
      <c r="H153" s="46"/>
      <c r="I153" s="22"/>
      <c r="J153" s="30"/>
      <c r="K153" s="31" t="str">
        <f t="shared" si="7"/>
        <v/>
      </c>
      <c r="L153" s="32" t="str">
        <f t="shared" si="8"/>
        <v/>
      </c>
      <c r="M153" s="32" t="str">
        <f t="shared" si="9"/>
        <v/>
      </c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x14ac:dyDescent="0.35">
      <c r="A154" s="22"/>
      <c r="B154" s="24"/>
      <c r="C154" s="24"/>
      <c r="D154" s="24"/>
      <c r="E154" s="46"/>
      <c r="F154" s="22"/>
      <c r="G154" s="47"/>
      <c r="H154" s="46"/>
      <c r="I154" s="22"/>
      <c r="J154" s="30"/>
      <c r="K154" s="31" t="str">
        <f t="shared" si="7"/>
        <v/>
      </c>
      <c r="L154" s="32" t="str">
        <f t="shared" si="8"/>
        <v/>
      </c>
      <c r="M154" s="32" t="str">
        <f t="shared" si="9"/>
        <v/>
      </c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x14ac:dyDescent="0.35">
      <c r="A155" s="22"/>
      <c r="B155" s="24"/>
      <c r="C155" s="24"/>
      <c r="D155" s="24"/>
      <c r="E155" s="46"/>
      <c r="F155" s="22"/>
      <c r="G155" s="47"/>
      <c r="H155" s="46"/>
      <c r="I155" s="22"/>
      <c r="J155" s="30"/>
      <c r="K155" s="31" t="str">
        <f t="shared" si="7"/>
        <v/>
      </c>
      <c r="L155" s="32" t="str">
        <f t="shared" si="8"/>
        <v/>
      </c>
      <c r="M155" s="32" t="str">
        <f t="shared" si="9"/>
        <v/>
      </c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x14ac:dyDescent="0.35">
      <c r="A156" s="22"/>
      <c r="B156" s="24"/>
      <c r="C156" s="24"/>
      <c r="D156" s="24"/>
      <c r="E156" s="46"/>
      <c r="F156" s="22"/>
      <c r="G156" s="47"/>
      <c r="H156" s="46"/>
      <c r="I156" s="22"/>
      <c r="J156" s="30"/>
      <c r="K156" s="31" t="str">
        <f t="shared" si="7"/>
        <v/>
      </c>
      <c r="L156" s="32" t="str">
        <f t="shared" si="8"/>
        <v/>
      </c>
      <c r="M156" s="32" t="str">
        <f t="shared" si="9"/>
        <v/>
      </c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x14ac:dyDescent="0.35">
      <c r="A157" s="22"/>
      <c r="B157" s="24"/>
      <c r="C157" s="24"/>
      <c r="D157" s="24"/>
      <c r="E157" s="46"/>
      <c r="F157" s="22"/>
      <c r="G157" s="47"/>
      <c r="H157" s="46"/>
      <c r="I157" s="22"/>
      <c r="J157" s="30"/>
      <c r="K157" s="31" t="str">
        <f t="shared" si="7"/>
        <v/>
      </c>
      <c r="L157" s="32" t="str">
        <f t="shared" si="8"/>
        <v/>
      </c>
      <c r="M157" s="32" t="str">
        <f t="shared" si="9"/>
        <v/>
      </c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x14ac:dyDescent="0.35">
      <c r="A158" s="22"/>
      <c r="B158" s="24"/>
      <c r="C158" s="24"/>
      <c r="D158" s="24"/>
      <c r="E158" s="46"/>
      <c r="F158" s="22"/>
      <c r="G158" s="47"/>
      <c r="H158" s="46"/>
      <c r="I158" s="22"/>
      <c r="J158" s="30"/>
      <c r="K158" s="31" t="str">
        <f t="shared" si="7"/>
        <v/>
      </c>
      <c r="L158" s="32" t="str">
        <f t="shared" si="8"/>
        <v/>
      </c>
      <c r="M158" s="32" t="str">
        <f t="shared" si="9"/>
        <v/>
      </c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x14ac:dyDescent="0.35">
      <c r="A159" s="22"/>
      <c r="B159" s="24"/>
      <c r="C159" s="24"/>
      <c r="D159" s="24"/>
      <c r="E159" s="46"/>
      <c r="F159" s="22"/>
      <c r="G159" s="47"/>
      <c r="H159" s="46"/>
      <c r="I159" s="22"/>
      <c r="J159" s="30"/>
      <c r="K159" s="31" t="str">
        <f t="shared" si="7"/>
        <v/>
      </c>
      <c r="L159" s="32" t="str">
        <f t="shared" si="8"/>
        <v/>
      </c>
      <c r="M159" s="32" t="str">
        <f t="shared" si="9"/>
        <v/>
      </c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x14ac:dyDescent="0.35">
      <c r="A160" s="22"/>
      <c r="B160" s="24"/>
      <c r="C160" s="24"/>
      <c r="D160" s="24"/>
      <c r="E160" s="46"/>
      <c r="F160" s="22"/>
      <c r="G160" s="47"/>
      <c r="H160" s="46"/>
      <c r="I160" s="22"/>
      <c r="J160" s="30"/>
      <c r="K160" s="31" t="str">
        <f t="shared" si="7"/>
        <v/>
      </c>
      <c r="L160" s="32" t="str">
        <f t="shared" si="8"/>
        <v/>
      </c>
      <c r="M160" s="32" t="str">
        <f t="shared" si="9"/>
        <v/>
      </c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x14ac:dyDescent="0.35">
      <c r="A161" s="22"/>
      <c r="B161" s="24"/>
      <c r="C161" s="24"/>
      <c r="D161" s="24"/>
      <c r="E161" s="46"/>
      <c r="F161" s="22"/>
      <c r="G161" s="47"/>
      <c r="H161" s="46"/>
      <c r="I161" s="22"/>
      <c r="J161" s="30"/>
      <c r="K161" s="31" t="str">
        <f t="shared" si="7"/>
        <v/>
      </c>
      <c r="L161" s="32" t="str">
        <f t="shared" si="8"/>
        <v/>
      </c>
      <c r="M161" s="32" t="str">
        <f t="shared" si="9"/>
        <v/>
      </c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x14ac:dyDescent="0.35">
      <c r="A162" s="22"/>
      <c r="B162" s="24"/>
      <c r="C162" s="24"/>
      <c r="D162" s="24"/>
      <c r="E162" s="46"/>
      <c r="F162" s="22"/>
      <c r="G162" s="47"/>
      <c r="H162" s="46"/>
      <c r="I162" s="22"/>
      <c r="J162" s="30"/>
      <c r="K162" s="31" t="str">
        <f t="shared" si="7"/>
        <v/>
      </c>
      <c r="L162" s="32" t="str">
        <f t="shared" si="8"/>
        <v/>
      </c>
      <c r="M162" s="32" t="str">
        <f t="shared" si="9"/>
        <v/>
      </c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x14ac:dyDescent="0.35">
      <c r="A163" s="22"/>
      <c r="B163" s="24"/>
      <c r="C163" s="24"/>
      <c r="D163" s="24"/>
      <c r="E163" s="46"/>
      <c r="F163" s="22"/>
      <c r="G163" s="47"/>
      <c r="H163" s="46"/>
      <c r="I163" s="22"/>
      <c r="J163" s="30"/>
      <c r="K163" s="31" t="str">
        <f t="shared" si="7"/>
        <v/>
      </c>
      <c r="L163" s="32" t="str">
        <f t="shared" si="8"/>
        <v/>
      </c>
      <c r="M163" s="32" t="str">
        <f t="shared" si="9"/>
        <v/>
      </c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x14ac:dyDescent="0.35">
      <c r="A164" s="22"/>
      <c r="B164" s="24"/>
      <c r="C164" s="24"/>
      <c r="D164" s="24"/>
      <c r="E164" s="46"/>
      <c r="F164" s="22"/>
      <c r="G164" s="47"/>
      <c r="H164" s="46"/>
      <c r="I164" s="22"/>
      <c r="J164" s="30"/>
      <c r="K164" s="31" t="str">
        <f t="shared" ref="K164:K227" si="10">IF(J164="","",VLOOKUP(J164,$X$30:$Y$37,2,FALSE))</f>
        <v/>
      </c>
      <c r="L164" s="32" t="str">
        <f t="shared" si="8"/>
        <v/>
      </c>
      <c r="M164" s="32" t="str">
        <f t="shared" si="9"/>
        <v/>
      </c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x14ac:dyDescent="0.35">
      <c r="A165" s="22"/>
      <c r="B165" s="24"/>
      <c r="C165" s="24"/>
      <c r="D165" s="24"/>
      <c r="E165" s="46"/>
      <c r="F165" s="22"/>
      <c r="G165" s="47"/>
      <c r="H165" s="46"/>
      <c r="I165" s="22"/>
      <c r="J165" s="30"/>
      <c r="K165" s="31" t="str">
        <f t="shared" si="10"/>
        <v/>
      </c>
      <c r="L165" s="32" t="str">
        <f t="shared" si="8"/>
        <v/>
      </c>
      <c r="M165" s="32" t="str">
        <f t="shared" si="9"/>
        <v/>
      </c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x14ac:dyDescent="0.35">
      <c r="A166" s="22"/>
      <c r="B166" s="24"/>
      <c r="C166" s="24"/>
      <c r="D166" s="24"/>
      <c r="E166" s="46"/>
      <c r="F166" s="22"/>
      <c r="G166" s="47"/>
      <c r="H166" s="46"/>
      <c r="I166" s="22"/>
      <c r="J166" s="30"/>
      <c r="K166" s="31" t="str">
        <f t="shared" si="10"/>
        <v/>
      </c>
      <c r="L166" s="32" t="str">
        <f t="shared" si="8"/>
        <v/>
      </c>
      <c r="M166" s="32" t="str">
        <f t="shared" si="9"/>
        <v/>
      </c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x14ac:dyDescent="0.35">
      <c r="A167" s="22"/>
      <c r="B167" s="24"/>
      <c r="C167" s="24"/>
      <c r="D167" s="24"/>
      <c r="E167" s="46"/>
      <c r="F167" s="22"/>
      <c r="G167" s="47"/>
      <c r="H167" s="46"/>
      <c r="I167" s="22"/>
      <c r="J167" s="30"/>
      <c r="K167" s="31" t="str">
        <f t="shared" si="10"/>
        <v/>
      </c>
      <c r="L167" s="32" t="str">
        <f t="shared" si="8"/>
        <v/>
      </c>
      <c r="M167" s="32" t="str">
        <f t="shared" si="9"/>
        <v/>
      </c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x14ac:dyDescent="0.35">
      <c r="A168" s="22"/>
      <c r="B168" s="24"/>
      <c r="C168" s="24"/>
      <c r="D168" s="24"/>
      <c r="E168" s="46"/>
      <c r="F168" s="22"/>
      <c r="G168" s="47"/>
      <c r="H168" s="46"/>
      <c r="I168" s="22"/>
      <c r="J168" s="30"/>
      <c r="K168" s="31" t="str">
        <f t="shared" si="10"/>
        <v/>
      </c>
      <c r="L168" s="32" t="str">
        <f t="shared" si="8"/>
        <v/>
      </c>
      <c r="M168" s="32" t="str">
        <f t="shared" si="9"/>
        <v/>
      </c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x14ac:dyDescent="0.35">
      <c r="A169" s="22"/>
      <c r="B169" s="24"/>
      <c r="C169" s="24"/>
      <c r="D169" s="24"/>
      <c r="E169" s="46"/>
      <c r="F169" s="22"/>
      <c r="G169" s="47"/>
      <c r="H169" s="46"/>
      <c r="I169" s="22"/>
      <c r="J169" s="30"/>
      <c r="K169" s="31" t="str">
        <f t="shared" si="10"/>
        <v/>
      </c>
      <c r="L169" s="32" t="str">
        <f t="shared" si="8"/>
        <v/>
      </c>
      <c r="M169" s="32" t="str">
        <f t="shared" si="9"/>
        <v/>
      </c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x14ac:dyDescent="0.35">
      <c r="A170" s="22"/>
      <c r="B170" s="24"/>
      <c r="C170" s="24"/>
      <c r="D170" s="24"/>
      <c r="E170" s="46"/>
      <c r="F170" s="22"/>
      <c r="G170" s="47"/>
      <c r="H170" s="46"/>
      <c r="I170" s="22"/>
      <c r="J170" s="30"/>
      <c r="K170" s="31" t="str">
        <f t="shared" si="10"/>
        <v/>
      </c>
      <c r="L170" s="32" t="str">
        <f t="shared" si="8"/>
        <v/>
      </c>
      <c r="M170" s="32" t="str">
        <f t="shared" si="9"/>
        <v/>
      </c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x14ac:dyDescent="0.35">
      <c r="A171" s="22"/>
      <c r="B171" s="24"/>
      <c r="C171" s="24"/>
      <c r="D171" s="24"/>
      <c r="E171" s="46"/>
      <c r="F171" s="22"/>
      <c r="G171" s="47"/>
      <c r="H171" s="46"/>
      <c r="I171" s="22"/>
      <c r="J171" s="30"/>
      <c r="K171" s="31" t="str">
        <f t="shared" si="10"/>
        <v/>
      </c>
      <c r="L171" s="32" t="str">
        <f t="shared" si="8"/>
        <v/>
      </c>
      <c r="M171" s="32" t="str">
        <f t="shared" si="9"/>
        <v/>
      </c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x14ac:dyDescent="0.35">
      <c r="A172" s="22"/>
      <c r="B172" s="24"/>
      <c r="C172" s="24"/>
      <c r="D172" s="24"/>
      <c r="E172" s="46"/>
      <c r="F172" s="22"/>
      <c r="G172" s="47"/>
      <c r="H172" s="46"/>
      <c r="I172" s="22"/>
      <c r="J172" s="30"/>
      <c r="K172" s="31" t="str">
        <f t="shared" si="10"/>
        <v/>
      </c>
      <c r="L172" s="32" t="str">
        <f t="shared" si="8"/>
        <v/>
      </c>
      <c r="M172" s="32" t="str">
        <f t="shared" si="9"/>
        <v/>
      </c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x14ac:dyDescent="0.35">
      <c r="A173" s="22"/>
      <c r="B173" s="24"/>
      <c r="C173" s="24"/>
      <c r="D173" s="24"/>
      <c r="E173" s="46"/>
      <c r="F173" s="22"/>
      <c r="G173" s="47"/>
      <c r="H173" s="46"/>
      <c r="I173" s="22"/>
      <c r="J173" s="30"/>
      <c r="K173" s="31" t="str">
        <f t="shared" si="10"/>
        <v/>
      </c>
      <c r="L173" s="32" t="str">
        <f t="shared" si="8"/>
        <v/>
      </c>
      <c r="M173" s="32" t="str">
        <f t="shared" si="9"/>
        <v/>
      </c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x14ac:dyDescent="0.35">
      <c r="A174" s="22"/>
      <c r="B174" s="24"/>
      <c r="C174" s="24"/>
      <c r="D174" s="24"/>
      <c r="E174" s="46"/>
      <c r="F174" s="22"/>
      <c r="G174" s="47"/>
      <c r="H174" s="46"/>
      <c r="I174" s="22"/>
      <c r="J174" s="30"/>
      <c r="K174" s="31" t="str">
        <f t="shared" si="10"/>
        <v/>
      </c>
      <c r="L174" s="32" t="str">
        <f t="shared" si="8"/>
        <v/>
      </c>
      <c r="M174" s="32" t="str">
        <f t="shared" si="9"/>
        <v/>
      </c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x14ac:dyDescent="0.35">
      <c r="A175" s="22"/>
      <c r="B175" s="24"/>
      <c r="C175" s="24"/>
      <c r="D175" s="24"/>
      <c r="E175" s="46"/>
      <c r="F175" s="22"/>
      <c r="G175" s="47"/>
      <c r="H175" s="46"/>
      <c r="I175" s="22"/>
      <c r="J175" s="30"/>
      <c r="K175" s="31" t="str">
        <f t="shared" si="10"/>
        <v/>
      </c>
      <c r="L175" s="32" t="str">
        <f t="shared" si="8"/>
        <v/>
      </c>
      <c r="M175" s="32" t="str">
        <f t="shared" si="9"/>
        <v/>
      </c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x14ac:dyDescent="0.35">
      <c r="A176" s="22"/>
      <c r="B176" s="24"/>
      <c r="C176" s="24"/>
      <c r="D176" s="24"/>
      <c r="E176" s="46"/>
      <c r="F176" s="22"/>
      <c r="G176" s="47"/>
      <c r="H176" s="46"/>
      <c r="I176" s="22"/>
      <c r="J176" s="30"/>
      <c r="K176" s="31" t="str">
        <f t="shared" si="10"/>
        <v/>
      </c>
      <c r="L176" s="32" t="str">
        <f t="shared" si="8"/>
        <v/>
      </c>
      <c r="M176" s="32" t="str">
        <f t="shared" si="9"/>
        <v/>
      </c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x14ac:dyDescent="0.35">
      <c r="A177" s="22"/>
      <c r="B177" s="24"/>
      <c r="C177" s="24"/>
      <c r="D177" s="24"/>
      <c r="E177" s="46"/>
      <c r="F177" s="22"/>
      <c r="G177" s="47"/>
      <c r="H177" s="46"/>
      <c r="I177" s="22"/>
      <c r="J177" s="30"/>
      <c r="K177" s="31" t="str">
        <f t="shared" si="10"/>
        <v/>
      </c>
      <c r="L177" s="32" t="str">
        <f t="shared" si="8"/>
        <v/>
      </c>
      <c r="M177" s="32" t="str">
        <f t="shared" si="9"/>
        <v/>
      </c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x14ac:dyDescent="0.35">
      <c r="A178" s="22"/>
      <c r="B178" s="24"/>
      <c r="C178" s="24"/>
      <c r="D178" s="24"/>
      <c r="E178" s="46"/>
      <c r="F178" s="22"/>
      <c r="G178" s="47"/>
      <c r="H178" s="46"/>
      <c r="I178" s="22"/>
      <c r="J178" s="30"/>
      <c r="K178" s="31" t="str">
        <f t="shared" si="10"/>
        <v/>
      </c>
      <c r="L178" s="32" t="str">
        <f t="shared" si="8"/>
        <v/>
      </c>
      <c r="M178" s="32" t="str">
        <f t="shared" si="9"/>
        <v/>
      </c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x14ac:dyDescent="0.35">
      <c r="A179" s="22"/>
      <c r="B179" s="24"/>
      <c r="C179" s="24"/>
      <c r="D179" s="24"/>
      <c r="E179" s="46"/>
      <c r="F179" s="22"/>
      <c r="G179" s="47"/>
      <c r="H179" s="46"/>
      <c r="I179" s="22"/>
      <c r="J179" s="30"/>
      <c r="K179" s="31" t="str">
        <f t="shared" si="10"/>
        <v/>
      </c>
      <c r="L179" s="32" t="str">
        <f t="shared" si="8"/>
        <v/>
      </c>
      <c r="M179" s="32" t="str">
        <f t="shared" si="9"/>
        <v/>
      </c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x14ac:dyDescent="0.35">
      <c r="A180" s="22"/>
      <c r="B180" s="24"/>
      <c r="C180" s="24"/>
      <c r="D180" s="24"/>
      <c r="E180" s="46"/>
      <c r="F180" s="22"/>
      <c r="G180" s="47"/>
      <c r="H180" s="46"/>
      <c r="I180" s="22"/>
      <c r="J180" s="30"/>
      <c r="K180" s="31" t="str">
        <f t="shared" si="10"/>
        <v/>
      </c>
      <c r="L180" s="32" t="str">
        <f t="shared" si="8"/>
        <v/>
      </c>
      <c r="M180" s="32" t="str">
        <f t="shared" si="9"/>
        <v/>
      </c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x14ac:dyDescent="0.35">
      <c r="A181" s="22"/>
      <c r="B181" s="24"/>
      <c r="C181" s="24"/>
      <c r="D181" s="24"/>
      <c r="E181" s="46"/>
      <c r="F181" s="22"/>
      <c r="G181" s="47"/>
      <c r="H181" s="46"/>
      <c r="I181" s="22"/>
      <c r="J181" s="30"/>
      <c r="K181" s="31" t="str">
        <f t="shared" si="10"/>
        <v/>
      </c>
      <c r="L181" s="32" t="str">
        <f t="shared" si="8"/>
        <v/>
      </c>
      <c r="M181" s="32" t="str">
        <f t="shared" si="9"/>
        <v/>
      </c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x14ac:dyDescent="0.35">
      <c r="A182" s="22"/>
      <c r="B182" s="24"/>
      <c r="C182" s="24"/>
      <c r="D182" s="24"/>
      <c r="E182" s="46"/>
      <c r="F182" s="22"/>
      <c r="G182" s="47"/>
      <c r="H182" s="46"/>
      <c r="I182" s="22"/>
      <c r="J182" s="30"/>
      <c r="K182" s="31" t="str">
        <f t="shared" si="10"/>
        <v/>
      </c>
      <c r="L182" s="32" t="str">
        <f t="shared" si="8"/>
        <v/>
      </c>
      <c r="M182" s="32" t="str">
        <f t="shared" si="9"/>
        <v/>
      </c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x14ac:dyDescent="0.35">
      <c r="A183" s="22"/>
      <c r="B183" s="24"/>
      <c r="C183" s="24"/>
      <c r="D183" s="24"/>
      <c r="E183" s="46"/>
      <c r="F183" s="22"/>
      <c r="G183" s="47"/>
      <c r="H183" s="46"/>
      <c r="I183" s="22"/>
      <c r="J183" s="30"/>
      <c r="K183" s="31" t="str">
        <f t="shared" si="10"/>
        <v/>
      </c>
      <c r="L183" s="32" t="str">
        <f t="shared" si="8"/>
        <v/>
      </c>
      <c r="M183" s="32" t="str">
        <f t="shared" si="9"/>
        <v/>
      </c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x14ac:dyDescent="0.35">
      <c r="A184" s="22"/>
      <c r="B184" s="24"/>
      <c r="C184" s="24"/>
      <c r="D184" s="24"/>
      <c r="E184" s="46"/>
      <c r="F184" s="22"/>
      <c r="G184" s="47"/>
      <c r="H184" s="46"/>
      <c r="I184" s="22"/>
      <c r="J184" s="30"/>
      <c r="K184" s="31" t="str">
        <f t="shared" si="10"/>
        <v/>
      </c>
      <c r="L184" s="32" t="str">
        <f t="shared" si="8"/>
        <v/>
      </c>
      <c r="M184" s="32" t="str">
        <f t="shared" si="9"/>
        <v/>
      </c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x14ac:dyDescent="0.35">
      <c r="A185" s="22"/>
      <c r="B185" s="24"/>
      <c r="C185" s="24"/>
      <c r="D185" s="24"/>
      <c r="E185" s="46"/>
      <c r="F185" s="22"/>
      <c r="G185" s="47"/>
      <c r="H185" s="46"/>
      <c r="I185" s="22"/>
      <c r="J185" s="30"/>
      <c r="K185" s="31" t="str">
        <f t="shared" si="10"/>
        <v/>
      </c>
      <c r="L185" s="32" t="str">
        <f t="shared" si="8"/>
        <v/>
      </c>
      <c r="M185" s="32" t="str">
        <f t="shared" si="9"/>
        <v/>
      </c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x14ac:dyDescent="0.35">
      <c r="A186" s="22"/>
      <c r="B186" s="24"/>
      <c r="C186" s="24"/>
      <c r="D186" s="24"/>
      <c r="E186" s="46"/>
      <c r="F186" s="22"/>
      <c r="G186" s="47"/>
      <c r="H186" s="46"/>
      <c r="I186" s="22"/>
      <c r="J186" s="30"/>
      <c r="K186" s="31" t="str">
        <f t="shared" si="10"/>
        <v/>
      </c>
      <c r="L186" s="32" t="str">
        <f t="shared" si="8"/>
        <v/>
      </c>
      <c r="M186" s="32" t="str">
        <f t="shared" si="9"/>
        <v/>
      </c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x14ac:dyDescent="0.35">
      <c r="A187" s="22"/>
      <c r="B187" s="24"/>
      <c r="C187" s="24"/>
      <c r="D187" s="24"/>
      <c r="E187" s="46"/>
      <c r="F187" s="22"/>
      <c r="G187" s="47"/>
      <c r="H187" s="46"/>
      <c r="I187" s="22"/>
      <c r="J187" s="30"/>
      <c r="K187" s="31" t="str">
        <f t="shared" si="10"/>
        <v/>
      </c>
      <c r="L187" s="32" t="str">
        <f t="shared" si="8"/>
        <v/>
      </c>
      <c r="M187" s="32" t="str">
        <f t="shared" si="9"/>
        <v/>
      </c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x14ac:dyDescent="0.35">
      <c r="A188" s="22"/>
      <c r="B188" s="24"/>
      <c r="C188" s="24"/>
      <c r="D188" s="24"/>
      <c r="E188" s="46"/>
      <c r="F188" s="22"/>
      <c r="G188" s="47"/>
      <c r="H188" s="46"/>
      <c r="I188" s="22"/>
      <c r="J188" s="30"/>
      <c r="K188" s="31" t="str">
        <f t="shared" si="10"/>
        <v/>
      </c>
      <c r="L188" s="32" t="str">
        <f t="shared" si="8"/>
        <v/>
      </c>
      <c r="M188" s="32" t="str">
        <f t="shared" si="9"/>
        <v/>
      </c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x14ac:dyDescent="0.35">
      <c r="A189" s="22"/>
      <c r="B189" s="24"/>
      <c r="C189" s="24"/>
      <c r="D189" s="24"/>
      <c r="E189" s="46"/>
      <c r="F189" s="22"/>
      <c r="G189" s="47"/>
      <c r="H189" s="46"/>
      <c r="I189" s="22"/>
      <c r="J189" s="30"/>
      <c r="K189" s="31" t="str">
        <f t="shared" si="10"/>
        <v/>
      </c>
      <c r="L189" s="32" t="str">
        <f t="shared" si="8"/>
        <v/>
      </c>
      <c r="M189" s="32" t="str">
        <f t="shared" si="9"/>
        <v/>
      </c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x14ac:dyDescent="0.35">
      <c r="A190" s="22"/>
      <c r="B190" s="24"/>
      <c r="C190" s="24"/>
      <c r="D190" s="24"/>
      <c r="E190" s="46"/>
      <c r="F190" s="22"/>
      <c r="G190" s="47"/>
      <c r="H190" s="46"/>
      <c r="I190" s="22"/>
      <c r="J190" s="30"/>
      <c r="K190" s="31" t="str">
        <f t="shared" si="10"/>
        <v/>
      </c>
      <c r="L190" s="32" t="str">
        <f t="shared" si="8"/>
        <v/>
      </c>
      <c r="M190" s="32" t="str">
        <f t="shared" si="9"/>
        <v/>
      </c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x14ac:dyDescent="0.35">
      <c r="A191" s="22"/>
      <c r="B191" s="24"/>
      <c r="C191" s="24"/>
      <c r="D191" s="24"/>
      <c r="E191" s="46"/>
      <c r="F191" s="22"/>
      <c r="G191" s="47"/>
      <c r="H191" s="46"/>
      <c r="I191" s="22"/>
      <c r="J191" s="30"/>
      <c r="K191" s="31" t="str">
        <f t="shared" si="10"/>
        <v/>
      </c>
      <c r="L191" s="32" t="str">
        <f t="shared" si="8"/>
        <v/>
      </c>
      <c r="M191" s="32" t="str">
        <f t="shared" si="9"/>
        <v/>
      </c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x14ac:dyDescent="0.35">
      <c r="A192" s="22"/>
      <c r="B192" s="24"/>
      <c r="C192" s="24"/>
      <c r="D192" s="24"/>
      <c r="E192" s="46"/>
      <c r="F192" s="22"/>
      <c r="G192" s="47"/>
      <c r="H192" s="46"/>
      <c r="I192" s="22"/>
      <c r="J192" s="30"/>
      <c r="K192" s="31" t="str">
        <f t="shared" si="10"/>
        <v/>
      </c>
      <c r="L192" s="32" t="str">
        <f t="shared" si="8"/>
        <v/>
      </c>
      <c r="M192" s="32" t="str">
        <f t="shared" si="9"/>
        <v/>
      </c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x14ac:dyDescent="0.35">
      <c r="A193" s="22"/>
      <c r="B193" s="24"/>
      <c r="C193" s="24"/>
      <c r="D193" s="24"/>
      <c r="E193" s="46"/>
      <c r="F193" s="22"/>
      <c r="G193" s="47"/>
      <c r="H193" s="46"/>
      <c r="I193" s="22"/>
      <c r="J193" s="30"/>
      <c r="K193" s="31" t="str">
        <f t="shared" si="10"/>
        <v/>
      </c>
      <c r="L193" s="32" t="str">
        <f t="shared" si="8"/>
        <v/>
      </c>
      <c r="M193" s="32" t="str">
        <f t="shared" si="9"/>
        <v/>
      </c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x14ac:dyDescent="0.35">
      <c r="A194" s="22"/>
      <c r="B194" s="24"/>
      <c r="C194" s="24"/>
      <c r="D194" s="24"/>
      <c r="E194" s="46"/>
      <c r="F194" s="22"/>
      <c r="G194" s="47"/>
      <c r="H194" s="46"/>
      <c r="I194" s="22"/>
      <c r="J194" s="30"/>
      <c r="K194" s="31" t="str">
        <f t="shared" si="10"/>
        <v/>
      </c>
      <c r="L194" s="32" t="str">
        <f t="shared" si="8"/>
        <v/>
      </c>
      <c r="M194" s="32" t="str">
        <f t="shared" si="9"/>
        <v/>
      </c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x14ac:dyDescent="0.35">
      <c r="A195" s="22"/>
      <c r="B195" s="24"/>
      <c r="C195" s="24"/>
      <c r="D195" s="24"/>
      <c r="E195" s="46"/>
      <c r="F195" s="22"/>
      <c r="G195" s="47"/>
      <c r="H195" s="46"/>
      <c r="I195" s="22"/>
      <c r="J195" s="30"/>
      <c r="K195" s="31" t="str">
        <f t="shared" si="10"/>
        <v/>
      </c>
      <c r="L195" s="32" t="str">
        <f t="shared" si="8"/>
        <v/>
      </c>
      <c r="M195" s="32" t="str">
        <f t="shared" si="9"/>
        <v/>
      </c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x14ac:dyDescent="0.35">
      <c r="A196" s="22"/>
      <c r="B196" s="24"/>
      <c r="C196" s="24"/>
      <c r="D196" s="24"/>
      <c r="E196" s="46"/>
      <c r="F196" s="22"/>
      <c r="G196" s="47"/>
      <c r="H196" s="46"/>
      <c r="I196" s="22"/>
      <c r="J196" s="30"/>
      <c r="K196" s="31" t="str">
        <f t="shared" si="10"/>
        <v/>
      </c>
      <c r="L196" s="32" t="str">
        <f t="shared" si="8"/>
        <v/>
      </c>
      <c r="M196" s="32" t="str">
        <f t="shared" si="9"/>
        <v/>
      </c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x14ac:dyDescent="0.35">
      <c r="A197" s="22"/>
      <c r="B197" s="24"/>
      <c r="C197" s="24"/>
      <c r="D197" s="24"/>
      <c r="E197" s="46"/>
      <c r="F197" s="22"/>
      <c r="G197" s="47"/>
      <c r="H197" s="46"/>
      <c r="I197" s="22"/>
      <c r="J197" s="30"/>
      <c r="K197" s="31" t="str">
        <f t="shared" si="10"/>
        <v/>
      </c>
      <c r="L197" s="32" t="str">
        <f t="shared" ref="L197:L250" si="11">IF(OR(G197="",K197=""),"",G197*K197)</f>
        <v/>
      </c>
      <c r="M197" s="32" t="str">
        <f t="shared" ref="M197:M250" si="12">IF(OR(H197="",K197=""),"",H197*K197)</f>
        <v/>
      </c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x14ac:dyDescent="0.35">
      <c r="A198" s="22"/>
      <c r="B198" s="24"/>
      <c r="C198" s="24"/>
      <c r="D198" s="24"/>
      <c r="E198" s="46"/>
      <c r="F198" s="22"/>
      <c r="G198" s="47"/>
      <c r="H198" s="46"/>
      <c r="I198" s="22"/>
      <c r="J198" s="30"/>
      <c r="K198" s="31" t="str">
        <f t="shared" si="10"/>
        <v/>
      </c>
      <c r="L198" s="32" t="str">
        <f t="shared" si="11"/>
        <v/>
      </c>
      <c r="M198" s="32" t="str">
        <f t="shared" si="12"/>
        <v/>
      </c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x14ac:dyDescent="0.35">
      <c r="A199" s="22"/>
      <c r="B199" s="24"/>
      <c r="C199" s="24"/>
      <c r="D199" s="24"/>
      <c r="E199" s="46"/>
      <c r="F199" s="22"/>
      <c r="G199" s="47"/>
      <c r="H199" s="46"/>
      <c r="I199" s="22"/>
      <c r="J199" s="30"/>
      <c r="K199" s="31" t="str">
        <f t="shared" si="10"/>
        <v/>
      </c>
      <c r="L199" s="32" t="str">
        <f t="shared" si="11"/>
        <v/>
      </c>
      <c r="M199" s="32" t="str">
        <f t="shared" si="12"/>
        <v/>
      </c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x14ac:dyDescent="0.35">
      <c r="A200" s="22"/>
      <c r="B200" s="24"/>
      <c r="C200" s="24"/>
      <c r="D200" s="24"/>
      <c r="E200" s="46"/>
      <c r="F200" s="22"/>
      <c r="G200" s="47"/>
      <c r="H200" s="46"/>
      <c r="I200" s="22"/>
      <c r="J200" s="30"/>
      <c r="K200" s="31" t="str">
        <f t="shared" si="10"/>
        <v/>
      </c>
      <c r="L200" s="32" t="str">
        <f t="shared" si="11"/>
        <v/>
      </c>
      <c r="M200" s="32" t="str">
        <f t="shared" si="12"/>
        <v/>
      </c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x14ac:dyDescent="0.35">
      <c r="A201" s="22"/>
      <c r="B201" s="24"/>
      <c r="C201" s="24"/>
      <c r="D201" s="24"/>
      <c r="E201" s="46"/>
      <c r="F201" s="22"/>
      <c r="G201" s="47"/>
      <c r="H201" s="46"/>
      <c r="I201" s="22"/>
      <c r="J201" s="30"/>
      <c r="K201" s="31" t="str">
        <f t="shared" si="10"/>
        <v/>
      </c>
      <c r="L201" s="32" t="str">
        <f t="shared" si="11"/>
        <v/>
      </c>
      <c r="M201" s="32" t="str">
        <f t="shared" si="12"/>
        <v/>
      </c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x14ac:dyDescent="0.35">
      <c r="A202" s="22"/>
      <c r="B202" s="24"/>
      <c r="C202" s="24"/>
      <c r="D202" s="24"/>
      <c r="E202" s="46"/>
      <c r="F202" s="22"/>
      <c r="G202" s="47"/>
      <c r="H202" s="46"/>
      <c r="I202" s="22"/>
      <c r="J202" s="30"/>
      <c r="K202" s="31" t="str">
        <f t="shared" si="10"/>
        <v/>
      </c>
      <c r="L202" s="32" t="str">
        <f t="shared" si="11"/>
        <v/>
      </c>
      <c r="M202" s="32" t="str">
        <f t="shared" si="12"/>
        <v/>
      </c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x14ac:dyDescent="0.35">
      <c r="A203" s="22"/>
      <c r="B203" s="24"/>
      <c r="C203" s="24"/>
      <c r="D203" s="24"/>
      <c r="E203" s="46"/>
      <c r="F203" s="22"/>
      <c r="G203" s="47"/>
      <c r="H203" s="46"/>
      <c r="I203" s="22"/>
      <c r="J203" s="30"/>
      <c r="K203" s="31" t="str">
        <f t="shared" si="10"/>
        <v/>
      </c>
      <c r="L203" s="32" t="str">
        <f t="shared" si="11"/>
        <v/>
      </c>
      <c r="M203" s="32" t="str">
        <f t="shared" si="12"/>
        <v/>
      </c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x14ac:dyDescent="0.35">
      <c r="A204" s="22"/>
      <c r="B204" s="24"/>
      <c r="C204" s="24"/>
      <c r="D204" s="24"/>
      <c r="E204" s="46"/>
      <c r="F204" s="22"/>
      <c r="G204" s="47"/>
      <c r="H204" s="46"/>
      <c r="I204" s="22"/>
      <c r="J204" s="30"/>
      <c r="K204" s="31" t="str">
        <f t="shared" si="10"/>
        <v/>
      </c>
      <c r="L204" s="32" t="str">
        <f t="shared" si="11"/>
        <v/>
      </c>
      <c r="M204" s="32" t="str">
        <f t="shared" si="12"/>
        <v/>
      </c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x14ac:dyDescent="0.35">
      <c r="A205" s="22"/>
      <c r="B205" s="24"/>
      <c r="C205" s="24"/>
      <c r="D205" s="24"/>
      <c r="E205" s="46"/>
      <c r="F205" s="22"/>
      <c r="G205" s="47"/>
      <c r="H205" s="46"/>
      <c r="I205" s="22"/>
      <c r="J205" s="30"/>
      <c r="K205" s="31" t="str">
        <f t="shared" si="10"/>
        <v/>
      </c>
      <c r="L205" s="32" t="str">
        <f t="shared" si="11"/>
        <v/>
      </c>
      <c r="M205" s="32" t="str">
        <f t="shared" si="12"/>
        <v/>
      </c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x14ac:dyDescent="0.35">
      <c r="A206" s="22"/>
      <c r="B206" s="24"/>
      <c r="C206" s="24"/>
      <c r="D206" s="24"/>
      <c r="E206" s="46"/>
      <c r="F206" s="22"/>
      <c r="G206" s="47"/>
      <c r="H206" s="46"/>
      <c r="I206" s="22"/>
      <c r="J206" s="30"/>
      <c r="K206" s="31" t="str">
        <f t="shared" si="10"/>
        <v/>
      </c>
      <c r="L206" s="32" t="str">
        <f t="shared" si="11"/>
        <v/>
      </c>
      <c r="M206" s="32" t="str">
        <f t="shared" si="12"/>
        <v/>
      </c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x14ac:dyDescent="0.35">
      <c r="A207" s="22"/>
      <c r="B207" s="24"/>
      <c r="C207" s="24"/>
      <c r="D207" s="24"/>
      <c r="E207" s="46"/>
      <c r="F207" s="22"/>
      <c r="G207" s="47"/>
      <c r="H207" s="46"/>
      <c r="I207" s="22"/>
      <c r="J207" s="30"/>
      <c r="K207" s="31" t="str">
        <f t="shared" si="10"/>
        <v/>
      </c>
      <c r="L207" s="32" t="str">
        <f t="shared" si="11"/>
        <v/>
      </c>
      <c r="M207" s="32" t="str">
        <f t="shared" si="12"/>
        <v/>
      </c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x14ac:dyDescent="0.35">
      <c r="A208" s="22"/>
      <c r="B208" s="24"/>
      <c r="C208" s="24"/>
      <c r="D208" s="24"/>
      <c r="E208" s="46"/>
      <c r="F208" s="22"/>
      <c r="G208" s="47"/>
      <c r="H208" s="46"/>
      <c r="I208" s="22"/>
      <c r="J208" s="30"/>
      <c r="K208" s="31" t="str">
        <f t="shared" si="10"/>
        <v/>
      </c>
      <c r="L208" s="32" t="str">
        <f t="shared" si="11"/>
        <v/>
      </c>
      <c r="M208" s="32" t="str">
        <f t="shared" si="12"/>
        <v/>
      </c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x14ac:dyDescent="0.35">
      <c r="A209" s="22"/>
      <c r="B209" s="24"/>
      <c r="C209" s="24"/>
      <c r="D209" s="24"/>
      <c r="E209" s="46"/>
      <c r="F209" s="22"/>
      <c r="G209" s="47"/>
      <c r="H209" s="46"/>
      <c r="I209" s="22"/>
      <c r="J209" s="30"/>
      <c r="K209" s="31" t="str">
        <f t="shared" si="10"/>
        <v/>
      </c>
      <c r="L209" s="32" t="str">
        <f t="shared" si="11"/>
        <v/>
      </c>
      <c r="M209" s="32" t="str">
        <f t="shared" si="12"/>
        <v/>
      </c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x14ac:dyDescent="0.35">
      <c r="A210" s="22"/>
      <c r="B210" s="24"/>
      <c r="C210" s="24"/>
      <c r="D210" s="24"/>
      <c r="E210" s="46"/>
      <c r="F210" s="22"/>
      <c r="G210" s="47"/>
      <c r="H210" s="46"/>
      <c r="I210" s="22"/>
      <c r="J210" s="30"/>
      <c r="K210" s="31" t="str">
        <f t="shared" si="10"/>
        <v/>
      </c>
      <c r="L210" s="32" t="str">
        <f t="shared" si="11"/>
        <v/>
      </c>
      <c r="M210" s="32" t="str">
        <f t="shared" si="12"/>
        <v/>
      </c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x14ac:dyDescent="0.35">
      <c r="A211" s="22"/>
      <c r="B211" s="24"/>
      <c r="C211" s="24"/>
      <c r="D211" s="24"/>
      <c r="E211" s="46"/>
      <c r="F211" s="22"/>
      <c r="G211" s="47"/>
      <c r="H211" s="46"/>
      <c r="I211" s="22"/>
      <c r="J211" s="30"/>
      <c r="K211" s="31" t="str">
        <f t="shared" si="10"/>
        <v/>
      </c>
      <c r="L211" s="32" t="str">
        <f t="shared" si="11"/>
        <v/>
      </c>
      <c r="M211" s="32" t="str">
        <f t="shared" si="12"/>
        <v/>
      </c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x14ac:dyDescent="0.35">
      <c r="A212" s="22"/>
      <c r="B212" s="24"/>
      <c r="C212" s="24"/>
      <c r="D212" s="24"/>
      <c r="E212" s="46"/>
      <c r="F212" s="22"/>
      <c r="G212" s="47"/>
      <c r="H212" s="46"/>
      <c r="I212" s="22"/>
      <c r="J212" s="30"/>
      <c r="K212" s="31" t="str">
        <f t="shared" si="10"/>
        <v/>
      </c>
      <c r="L212" s="32" t="str">
        <f t="shared" si="11"/>
        <v/>
      </c>
      <c r="M212" s="32" t="str">
        <f t="shared" si="12"/>
        <v/>
      </c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x14ac:dyDescent="0.35">
      <c r="A213" s="22"/>
      <c r="B213" s="24"/>
      <c r="C213" s="24"/>
      <c r="D213" s="24"/>
      <c r="E213" s="46"/>
      <c r="F213" s="22"/>
      <c r="G213" s="47"/>
      <c r="H213" s="46"/>
      <c r="I213" s="22"/>
      <c r="J213" s="30"/>
      <c r="K213" s="31" t="str">
        <f t="shared" si="10"/>
        <v/>
      </c>
      <c r="L213" s="32" t="str">
        <f t="shared" si="11"/>
        <v/>
      </c>
      <c r="M213" s="32" t="str">
        <f t="shared" si="12"/>
        <v/>
      </c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x14ac:dyDescent="0.35">
      <c r="A214" s="22"/>
      <c r="B214" s="24"/>
      <c r="C214" s="24"/>
      <c r="D214" s="24"/>
      <c r="E214" s="46"/>
      <c r="F214" s="22"/>
      <c r="G214" s="47"/>
      <c r="H214" s="46"/>
      <c r="I214" s="22"/>
      <c r="J214" s="30"/>
      <c r="K214" s="31" t="str">
        <f t="shared" si="10"/>
        <v/>
      </c>
      <c r="L214" s="32" t="str">
        <f t="shared" si="11"/>
        <v/>
      </c>
      <c r="M214" s="32" t="str">
        <f t="shared" si="12"/>
        <v/>
      </c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x14ac:dyDescent="0.35">
      <c r="A215" s="22"/>
      <c r="B215" s="24"/>
      <c r="C215" s="24"/>
      <c r="D215" s="24"/>
      <c r="E215" s="46"/>
      <c r="F215" s="22"/>
      <c r="G215" s="47"/>
      <c r="H215" s="46"/>
      <c r="I215" s="22"/>
      <c r="J215" s="30"/>
      <c r="K215" s="31" t="str">
        <f t="shared" si="10"/>
        <v/>
      </c>
      <c r="L215" s="32" t="str">
        <f t="shared" si="11"/>
        <v/>
      </c>
      <c r="M215" s="32" t="str">
        <f t="shared" si="12"/>
        <v/>
      </c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x14ac:dyDescent="0.35">
      <c r="A216" s="22"/>
      <c r="B216" s="24"/>
      <c r="C216" s="24"/>
      <c r="D216" s="24"/>
      <c r="E216" s="46"/>
      <c r="F216" s="22"/>
      <c r="G216" s="47"/>
      <c r="H216" s="46"/>
      <c r="I216" s="22"/>
      <c r="J216" s="30"/>
      <c r="K216" s="31" t="str">
        <f t="shared" si="10"/>
        <v/>
      </c>
      <c r="L216" s="32" t="str">
        <f t="shared" si="11"/>
        <v/>
      </c>
      <c r="M216" s="32" t="str">
        <f t="shared" si="12"/>
        <v/>
      </c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x14ac:dyDescent="0.35">
      <c r="A217" s="22"/>
      <c r="B217" s="24"/>
      <c r="C217" s="24"/>
      <c r="D217" s="24"/>
      <c r="E217" s="46"/>
      <c r="F217" s="22"/>
      <c r="G217" s="47"/>
      <c r="H217" s="46"/>
      <c r="I217" s="22"/>
      <c r="J217" s="30"/>
      <c r="K217" s="31" t="str">
        <f t="shared" si="10"/>
        <v/>
      </c>
      <c r="L217" s="32" t="str">
        <f t="shared" si="11"/>
        <v/>
      </c>
      <c r="M217" s="32" t="str">
        <f t="shared" si="12"/>
        <v/>
      </c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x14ac:dyDescent="0.35">
      <c r="A218" s="22"/>
      <c r="B218" s="24"/>
      <c r="C218" s="24"/>
      <c r="D218" s="24"/>
      <c r="E218" s="46"/>
      <c r="F218" s="22"/>
      <c r="G218" s="47"/>
      <c r="H218" s="46"/>
      <c r="I218" s="22"/>
      <c r="J218" s="30"/>
      <c r="K218" s="31" t="str">
        <f t="shared" si="10"/>
        <v/>
      </c>
      <c r="L218" s="32" t="str">
        <f t="shared" si="11"/>
        <v/>
      </c>
      <c r="M218" s="32" t="str">
        <f t="shared" si="12"/>
        <v/>
      </c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x14ac:dyDescent="0.35">
      <c r="A219" s="22"/>
      <c r="B219" s="24"/>
      <c r="C219" s="24"/>
      <c r="D219" s="24"/>
      <c r="E219" s="46"/>
      <c r="F219" s="22"/>
      <c r="G219" s="47"/>
      <c r="H219" s="46"/>
      <c r="I219" s="22"/>
      <c r="J219" s="30"/>
      <c r="K219" s="31" t="str">
        <f t="shared" si="10"/>
        <v/>
      </c>
      <c r="L219" s="32" t="str">
        <f t="shared" si="11"/>
        <v/>
      </c>
      <c r="M219" s="32" t="str">
        <f t="shared" si="12"/>
        <v/>
      </c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x14ac:dyDescent="0.35">
      <c r="A220" s="22"/>
      <c r="B220" s="24"/>
      <c r="C220" s="24"/>
      <c r="D220" s="24"/>
      <c r="E220" s="46"/>
      <c r="F220" s="22"/>
      <c r="G220" s="47"/>
      <c r="H220" s="46"/>
      <c r="I220" s="22"/>
      <c r="J220" s="30"/>
      <c r="K220" s="31" t="str">
        <f t="shared" si="10"/>
        <v/>
      </c>
      <c r="L220" s="32" t="str">
        <f t="shared" si="11"/>
        <v/>
      </c>
      <c r="M220" s="32" t="str">
        <f t="shared" si="12"/>
        <v/>
      </c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x14ac:dyDescent="0.35">
      <c r="A221" s="22"/>
      <c r="B221" s="24"/>
      <c r="C221" s="24"/>
      <c r="D221" s="24"/>
      <c r="E221" s="46"/>
      <c r="F221" s="22"/>
      <c r="G221" s="47"/>
      <c r="H221" s="46"/>
      <c r="I221" s="22"/>
      <c r="J221" s="30"/>
      <c r="K221" s="31" t="str">
        <f t="shared" si="10"/>
        <v/>
      </c>
      <c r="L221" s="32" t="str">
        <f t="shared" si="11"/>
        <v/>
      </c>
      <c r="M221" s="32" t="str">
        <f t="shared" si="12"/>
        <v/>
      </c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x14ac:dyDescent="0.35">
      <c r="A222" s="22"/>
      <c r="B222" s="24"/>
      <c r="C222" s="24"/>
      <c r="D222" s="24"/>
      <c r="E222" s="46"/>
      <c r="F222" s="22"/>
      <c r="G222" s="47"/>
      <c r="H222" s="46"/>
      <c r="I222" s="22"/>
      <c r="J222" s="30"/>
      <c r="K222" s="31" t="str">
        <f t="shared" si="10"/>
        <v/>
      </c>
      <c r="L222" s="32" t="str">
        <f t="shared" si="11"/>
        <v/>
      </c>
      <c r="M222" s="32" t="str">
        <f t="shared" si="12"/>
        <v/>
      </c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x14ac:dyDescent="0.35">
      <c r="A223" s="22"/>
      <c r="B223" s="24"/>
      <c r="C223" s="24"/>
      <c r="D223" s="24"/>
      <c r="E223" s="46"/>
      <c r="F223" s="22"/>
      <c r="G223" s="47"/>
      <c r="H223" s="46"/>
      <c r="I223" s="22"/>
      <c r="J223" s="30"/>
      <c r="K223" s="31" t="str">
        <f t="shared" si="10"/>
        <v/>
      </c>
      <c r="L223" s="32" t="str">
        <f t="shared" si="11"/>
        <v/>
      </c>
      <c r="M223" s="32" t="str">
        <f t="shared" si="12"/>
        <v/>
      </c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x14ac:dyDescent="0.35">
      <c r="A224" s="22"/>
      <c r="B224" s="24"/>
      <c r="C224" s="24"/>
      <c r="D224" s="24"/>
      <c r="E224" s="46"/>
      <c r="F224" s="22"/>
      <c r="G224" s="47"/>
      <c r="H224" s="46"/>
      <c r="I224" s="22"/>
      <c r="J224" s="30"/>
      <c r="K224" s="31" t="str">
        <f t="shared" si="10"/>
        <v/>
      </c>
      <c r="L224" s="32" t="str">
        <f t="shared" si="11"/>
        <v/>
      </c>
      <c r="M224" s="32" t="str">
        <f t="shared" si="12"/>
        <v/>
      </c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x14ac:dyDescent="0.35">
      <c r="A225" s="22"/>
      <c r="B225" s="24"/>
      <c r="C225" s="24"/>
      <c r="D225" s="24"/>
      <c r="E225" s="46"/>
      <c r="F225" s="22"/>
      <c r="G225" s="47"/>
      <c r="H225" s="46"/>
      <c r="I225" s="22"/>
      <c r="J225" s="30"/>
      <c r="K225" s="31" t="str">
        <f t="shared" si="10"/>
        <v/>
      </c>
      <c r="L225" s="32" t="str">
        <f t="shared" si="11"/>
        <v/>
      </c>
      <c r="M225" s="32" t="str">
        <f t="shared" si="12"/>
        <v/>
      </c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x14ac:dyDescent="0.35">
      <c r="A226" s="22"/>
      <c r="B226" s="24"/>
      <c r="C226" s="24"/>
      <c r="D226" s="24"/>
      <c r="E226" s="46"/>
      <c r="F226" s="22"/>
      <c r="G226" s="47"/>
      <c r="H226" s="46"/>
      <c r="I226" s="22"/>
      <c r="J226" s="30"/>
      <c r="K226" s="31" t="str">
        <f t="shared" si="10"/>
        <v/>
      </c>
      <c r="L226" s="32" t="str">
        <f t="shared" si="11"/>
        <v/>
      </c>
      <c r="M226" s="32" t="str">
        <f t="shared" si="12"/>
        <v/>
      </c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x14ac:dyDescent="0.35">
      <c r="A227" s="22"/>
      <c r="B227" s="24"/>
      <c r="C227" s="24"/>
      <c r="D227" s="24"/>
      <c r="E227" s="46"/>
      <c r="F227" s="22"/>
      <c r="G227" s="47"/>
      <c r="H227" s="46"/>
      <c r="I227" s="22"/>
      <c r="J227" s="30"/>
      <c r="K227" s="31" t="str">
        <f t="shared" si="10"/>
        <v/>
      </c>
      <c r="L227" s="32" t="str">
        <f t="shared" si="11"/>
        <v/>
      </c>
      <c r="M227" s="32" t="str">
        <f t="shared" si="12"/>
        <v/>
      </c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x14ac:dyDescent="0.35">
      <c r="A228" s="22"/>
      <c r="B228" s="24"/>
      <c r="C228" s="24"/>
      <c r="D228" s="24"/>
      <c r="E228" s="46"/>
      <c r="F228" s="22"/>
      <c r="G228" s="47"/>
      <c r="H228" s="46"/>
      <c r="I228" s="22"/>
      <c r="J228" s="30"/>
      <c r="K228" s="31" t="str">
        <f t="shared" ref="K228:K250" si="13">IF(J228="","",VLOOKUP(J228,$X$30:$Y$37,2,FALSE))</f>
        <v/>
      </c>
      <c r="L228" s="32" t="str">
        <f t="shared" si="11"/>
        <v/>
      </c>
      <c r="M228" s="32" t="str">
        <f t="shared" si="12"/>
        <v/>
      </c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x14ac:dyDescent="0.35">
      <c r="A229" s="22"/>
      <c r="B229" s="24"/>
      <c r="C229" s="24"/>
      <c r="D229" s="24"/>
      <c r="E229" s="46"/>
      <c r="F229" s="22"/>
      <c r="G229" s="47"/>
      <c r="H229" s="46"/>
      <c r="I229" s="22"/>
      <c r="J229" s="30"/>
      <c r="K229" s="31" t="str">
        <f t="shared" si="13"/>
        <v/>
      </c>
      <c r="L229" s="32" t="str">
        <f t="shared" si="11"/>
        <v/>
      </c>
      <c r="M229" s="32" t="str">
        <f t="shared" si="12"/>
        <v/>
      </c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x14ac:dyDescent="0.35">
      <c r="A230" s="22"/>
      <c r="B230" s="24"/>
      <c r="C230" s="24"/>
      <c r="D230" s="24"/>
      <c r="E230" s="46"/>
      <c r="F230" s="22"/>
      <c r="G230" s="47"/>
      <c r="H230" s="46"/>
      <c r="I230" s="22"/>
      <c r="J230" s="30"/>
      <c r="K230" s="31" t="str">
        <f t="shared" si="13"/>
        <v/>
      </c>
      <c r="L230" s="32" t="str">
        <f t="shared" si="11"/>
        <v/>
      </c>
      <c r="M230" s="32" t="str">
        <f t="shared" si="12"/>
        <v/>
      </c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x14ac:dyDescent="0.35">
      <c r="A231" s="22"/>
      <c r="B231" s="24"/>
      <c r="C231" s="24"/>
      <c r="D231" s="24"/>
      <c r="E231" s="46"/>
      <c r="F231" s="22"/>
      <c r="G231" s="47"/>
      <c r="H231" s="46"/>
      <c r="I231" s="22"/>
      <c r="J231" s="30"/>
      <c r="K231" s="31" t="str">
        <f t="shared" si="13"/>
        <v/>
      </c>
      <c r="L231" s="32" t="str">
        <f t="shared" si="11"/>
        <v/>
      </c>
      <c r="M231" s="32" t="str">
        <f t="shared" si="12"/>
        <v/>
      </c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x14ac:dyDescent="0.35">
      <c r="A232" s="22"/>
      <c r="B232" s="24"/>
      <c r="C232" s="24"/>
      <c r="D232" s="24"/>
      <c r="E232" s="46"/>
      <c r="F232" s="22"/>
      <c r="G232" s="47"/>
      <c r="H232" s="46"/>
      <c r="I232" s="22"/>
      <c r="J232" s="30"/>
      <c r="K232" s="31" t="str">
        <f t="shared" si="13"/>
        <v/>
      </c>
      <c r="L232" s="32" t="str">
        <f t="shared" si="11"/>
        <v/>
      </c>
      <c r="M232" s="32" t="str">
        <f t="shared" si="12"/>
        <v/>
      </c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x14ac:dyDescent="0.35">
      <c r="A233" s="22"/>
      <c r="B233" s="24"/>
      <c r="C233" s="24"/>
      <c r="D233" s="24"/>
      <c r="E233" s="46"/>
      <c r="F233" s="22"/>
      <c r="G233" s="47"/>
      <c r="H233" s="46"/>
      <c r="I233" s="22"/>
      <c r="J233" s="30"/>
      <c r="K233" s="31" t="str">
        <f t="shared" si="13"/>
        <v/>
      </c>
      <c r="L233" s="32" t="str">
        <f t="shared" si="11"/>
        <v/>
      </c>
      <c r="M233" s="32" t="str">
        <f t="shared" si="12"/>
        <v/>
      </c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x14ac:dyDescent="0.35">
      <c r="A234" s="22"/>
      <c r="B234" s="24"/>
      <c r="C234" s="24"/>
      <c r="D234" s="24"/>
      <c r="E234" s="46"/>
      <c r="F234" s="22"/>
      <c r="G234" s="47"/>
      <c r="H234" s="46"/>
      <c r="I234" s="22"/>
      <c r="J234" s="30"/>
      <c r="K234" s="31" t="str">
        <f t="shared" si="13"/>
        <v/>
      </c>
      <c r="L234" s="32" t="str">
        <f t="shared" si="11"/>
        <v/>
      </c>
      <c r="M234" s="32" t="str">
        <f t="shared" si="12"/>
        <v/>
      </c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x14ac:dyDescent="0.35">
      <c r="A235" s="22"/>
      <c r="B235" s="24"/>
      <c r="C235" s="24"/>
      <c r="D235" s="24"/>
      <c r="E235" s="46"/>
      <c r="F235" s="22"/>
      <c r="G235" s="47"/>
      <c r="H235" s="46"/>
      <c r="I235" s="22"/>
      <c r="J235" s="30"/>
      <c r="K235" s="31" t="str">
        <f t="shared" si="13"/>
        <v/>
      </c>
      <c r="L235" s="32" t="str">
        <f t="shared" si="11"/>
        <v/>
      </c>
      <c r="M235" s="32" t="str">
        <f t="shared" si="12"/>
        <v/>
      </c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x14ac:dyDescent="0.35">
      <c r="A236" s="22"/>
      <c r="B236" s="24"/>
      <c r="C236" s="24"/>
      <c r="D236" s="24"/>
      <c r="E236" s="46"/>
      <c r="F236" s="22"/>
      <c r="G236" s="47"/>
      <c r="H236" s="46"/>
      <c r="I236" s="22"/>
      <c r="J236" s="30"/>
      <c r="K236" s="31" t="str">
        <f t="shared" si="13"/>
        <v/>
      </c>
      <c r="L236" s="32" t="str">
        <f t="shared" si="11"/>
        <v/>
      </c>
      <c r="M236" s="32" t="str">
        <f t="shared" si="12"/>
        <v/>
      </c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x14ac:dyDescent="0.35">
      <c r="A237" s="22"/>
      <c r="B237" s="24"/>
      <c r="C237" s="24"/>
      <c r="D237" s="24"/>
      <c r="E237" s="46"/>
      <c r="F237" s="22"/>
      <c r="G237" s="47"/>
      <c r="H237" s="46"/>
      <c r="I237" s="22"/>
      <c r="J237" s="30"/>
      <c r="K237" s="31" t="str">
        <f t="shared" si="13"/>
        <v/>
      </c>
      <c r="L237" s="32" t="str">
        <f t="shared" si="11"/>
        <v/>
      </c>
      <c r="M237" s="32" t="str">
        <f t="shared" si="12"/>
        <v/>
      </c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x14ac:dyDescent="0.35">
      <c r="A238" s="22"/>
      <c r="B238" s="24"/>
      <c r="C238" s="24"/>
      <c r="D238" s="24"/>
      <c r="E238" s="46"/>
      <c r="F238" s="22"/>
      <c r="G238" s="47"/>
      <c r="H238" s="46"/>
      <c r="I238" s="22"/>
      <c r="J238" s="30"/>
      <c r="K238" s="31" t="str">
        <f t="shared" si="13"/>
        <v/>
      </c>
      <c r="L238" s="32" t="str">
        <f t="shared" si="11"/>
        <v/>
      </c>
      <c r="M238" s="32" t="str">
        <f t="shared" si="12"/>
        <v/>
      </c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x14ac:dyDescent="0.35">
      <c r="A239" s="22"/>
      <c r="B239" s="24"/>
      <c r="C239" s="24"/>
      <c r="D239" s="24"/>
      <c r="E239" s="46"/>
      <c r="F239" s="22"/>
      <c r="G239" s="47"/>
      <c r="H239" s="46"/>
      <c r="I239" s="22"/>
      <c r="J239" s="30"/>
      <c r="K239" s="31" t="str">
        <f t="shared" si="13"/>
        <v/>
      </c>
      <c r="L239" s="32" t="str">
        <f t="shared" si="11"/>
        <v/>
      </c>
      <c r="M239" s="32" t="str">
        <f t="shared" si="12"/>
        <v/>
      </c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x14ac:dyDescent="0.35">
      <c r="A240" s="22"/>
      <c r="B240" s="24"/>
      <c r="C240" s="24"/>
      <c r="D240" s="24"/>
      <c r="E240" s="46"/>
      <c r="F240" s="22"/>
      <c r="G240" s="47"/>
      <c r="H240" s="46"/>
      <c r="I240" s="22"/>
      <c r="J240" s="30"/>
      <c r="K240" s="31" t="str">
        <f t="shared" si="13"/>
        <v/>
      </c>
      <c r="L240" s="32" t="str">
        <f t="shared" si="11"/>
        <v/>
      </c>
      <c r="M240" s="32" t="str">
        <f t="shared" si="12"/>
        <v/>
      </c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x14ac:dyDescent="0.35">
      <c r="A241" s="22"/>
      <c r="B241" s="24"/>
      <c r="C241" s="24"/>
      <c r="D241" s="24"/>
      <c r="E241" s="46"/>
      <c r="F241" s="22"/>
      <c r="G241" s="47"/>
      <c r="H241" s="46"/>
      <c r="I241" s="22"/>
      <c r="J241" s="30"/>
      <c r="K241" s="31" t="str">
        <f t="shared" si="13"/>
        <v/>
      </c>
      <c r="L241" s="32" t="str">
        <f t="shared" si="11"/>
        <v/>
      </c>
      <c r="M241" s="32" t="str">
        <f t="shared" si="12"/>
        <v/>
      </c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x14ac:dyDescent="0.35">
      <c r="A242" s="22"/>
      <c r="B242" s="24"/>
      <c r="C242" s="24"/>
      <c r="D242" s="24"/>
      <c r="E242" s="46"/>
      <c r="F242" s="22"/>
      <c r="G242" s="47"/>
      <c r="H242" s="46"/>
      <c r="I242" s="22"/>
      <c r="J242" s="30"/>
      <c r="K242" s="31" t="str">
        <f t="shared" si="13"/>
        <v/>
      </c>
      <c r="L242" s="32" t="str">
        <f t="shared" si="11"/>
        <v/>
      </c>
      <c r="M242" s="32" t="str">
        <f t="shared" si="12"/>
        <v/>
      </c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x14ac:dyDescent="0.35">
      <c r="A243" s="22"/>
      <c r="B243" s="24"/>
      <c r="C243" s="24"/>
      <c r="D243" s="24"/>
      <c r="E243" s="46"/>
      <c r="F243" s="22"/>
      <c r="G243" s="47"/>
      <c r="H243" s="46"/>
      <c r="I243" s="22"/>
      <c r="J243" s="30"/>
      <c r="K243" s="31" t="str">
        <f t="shared" si="13"/>
        <v/>
      </c>
      <c r="L243" s="32" t="str">
        <f t="shared" si="11"/>
        <v/>
      </c>
      <c r="M243" s="32" t="str">
        <f t="shared" si="12"/>
        <v/>
      </c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x14ac:dyDescent="0.35">
      <c r="A244" s="22"/>
      <c r="B244" s="24"/>
      <c r="C244" s="24"/>
      <c r="D244" s="24"/>
      <c r="E244" s="46"/>
      <c r="F244" s="22"/>
      <c r="G244" s="47"/>
      <c r="H244" s="46"/>
      <c r="I244" s="22"/>
      <c r="J244" s="30"/>
      <c r="K244" s="31" t="str">
        <f t="shared" si="13"/>
        <v/>
      </c>
      <c r="L244" s="32" t="str">
        <f t="shared" si="11"/>
        <v/>
      </c>
      <c r="M244" s="32" t="str">
        <f t="shared" si="12"/>
        <v/>
      </c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x14ac:dyDescent="0.35">
      <c r="A245" s="22"/>
      <c r="B245" s="24"/>
      <c r="C245" s="24"/>
      <c r="D245" s="24"/>
      <c r="E245" s="46"/>
      <c r="F245" s="22"/>
      <c r="G245" s="47"/>
      <c r="H245" s="46"/>
      <c r="I245" s="22"/>
      <c r="J245" s="30"/>
      <c r="K245" s="31" t="str">
        <f t="shared" si="13"/>
        <v/>
      </c>
      <c r="L245" s="32" t="str">
        <f t="shared" si="11"/>
        <v/>
      </c>
      <c r="M245" s="32" t="str">
        <f t="shared" si="12"/>
        <v/>
      </c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x14ac:dyDescent="0.35">
      <c r="A246" s="22"/>
      <c r="B246" s="24"/>
      <c r="C246" s="24"/>
      <c r="D246" s="24"/>
      <c r="E246" s="46"/>
      <c r="F246" s="22"/>
      <c r="G246" s="47"/>
      <c r="H246" s="46"/>
      <c r="I246" s="22"/>
      <c r="J246" s="30"/>
      <c r="K246" s="31" t="str">
        <f t="shared" si="13"/>
        <v/>
      </c>
      <c r="L246" s="32" t="str">
        <f t="shared" si="11"/>
        <v/>
      </c>
      <c r="M246" s="32" t="str">
        <f t="shared" si="12"/>
        <v/>
      </c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x14ac:dyDescent="0.35">
      <c r="A247" s="22"/>
      <c r="B247" s="24"/>
      <c r="C247" s="24"/>
      <c r="D247" s="24"/>
      <c r="E247" s="46"/>
      <c r="F247" s="22"/>
      <c r="G247" s="47"/>
      <c r="H247" s="46"/>
      <c r="I247" s="22"/>
      <c r="J247" s="30"/>
      <c r="K247" s="31" t="str">
        <f t="shared" si="13"/>
        <v/>
      </c>
      <c r="L247" s="32" t="str">
        <f t="shared" si="11"/>
        <v/>
      </c>
      <c r="M247" s="32" t="str">
        <f t="shared" si="12"/>
        <v/>
      </c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x14ac:dyDescent="0.35">
      <c r="A248" s="22"/>
      <c r="B248" s="24"/>
      <c r="C248" s="24"/>
      <c r="D248" s="24"/>
      <c r="E248" s="46"/>
      <c r="F248" s="22"/>
      <c r="G248" s="47"/>
      <c r="H248" s="46"/>
      <c r="I248" s="22"/>
      <c r="J248" s="30"/>
      <c r="K248" s="31" t="str">
        <f t="shared" si="13"/>
        <v/>
      </c>
      <c r="L248" s="32" t="str">
        <f t="shared" si="11"/>
        <v/>
      </c>
      <c r="M248" s="32" t="str">
        <f t="shared" si="12"/>
        <v/>
      </c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x14ac:dyDescent="0.35">
      <c r="A249" s="22"/>
      <c r="B249" s="24"/>
      <c r="C249" s="24"/>
      <c r="D249" s="24"/>
      <c r="E249" s="46"/>
      <c r="F249" s="22"/>
      <c r="G249" s="47"/>
      <c r="H249" s="46"/>
      <c r="I249" s="22"/>
      <c r="J249" s="30"/>
      <c r="K249" s="31" t="str">
        <f t="shared" si="13"/>
        <v/>
      </c>
      <c r="L249" s="32" t="str">
        <f t="shared" si="11"/>
        <v/>
      </c>
      <c r="M249" s="32" t="str">
        <f t="shared" si="12"/>
        <v/>
      </c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x14ac:dyDescent="0.35">
      <c r="A250" s="22"/>
      <c r="B250" s="24"/>
      <c r="C250" s="24"/>
      <c r="D250" s="24"/>
      <c r="E250" s="46"/>
      <c r="F250" s="22"/>
      <c r="G250" s="47"/>
      <c r="H250" s="46"/>
      <c r="I250" s="22"/>
      <c r="J250" s="30"/>
      <c r="K250" s="31" t="str">
        <f t="shared" si="13"/>
        <v/>
      </c>
      <c r="L250" s="32" t="str">
        <f t="shared" si="11"/>
        <v/>
      </c>
      <c r="M250" s="32" t="str">
        <f t="shared" si="12"/>
        <v/>
      </c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x14ac:dyDescent="0.3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3"/>
      <c r="M251" s="23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x14ac:dyDescent="0.3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3"/>
      <c r="M252" s="23"/>
      <c r="N252" s="22"/>
      <c r="O252" s="22"/>
      <c r="P252" s="22"/>
      <c r="Q252" s="22"/>
      <c r="R252" s="22"/>
      <c r="S252" s="22"/>
      <c r="T252" s="22"/>
      <c r="U252" s="22"/>
      <c r="V252" s="22"/>
    </row>
  </sheetData>
  <mergeCells count="34">
    <mergeCell ref="AD34:AD37"/>
    <mergeCell ref="X1:Z1"/>
    <mergeCell ref="AC1:AE1"/>
    <mergeCell ref="AC2:AC17"/>
    <mergeCell ref="AD2:AD4"/>
    <mergeCell ref="AD5:AD8"/>
    <mergeCell ref="AD9:AD11"/>
    <mergeCell ref="AD12:AD14"/>
    <mergeCell ref="AD15:AD16"/>
    <mergeCell ref="AC38:AC42"/>
    <mergeCell ref="AD38:AD39"/>
    <mergeCell ref="AD40:AD42"/>
    <mergeCell ref="B2:B3"/>
    <mergeCell ref="C2:C3"/>
    <mergeCell ref="D2:D3"/>
    <mergeCell ref="G2:G3"/>
    <mergeCell ref="J2:J3"/>
    <mergeCell ref="K2:K3"/>
    <mergeCell ref="O2:O3"/>
    <mergeCell ref="AC18:AC37"/>
    <mergeCell ref="AD18:AD22"/>
    <mergeCell ref="AD23:AD24"/>
    <mergeCell ref="AD25:AD27"/>
    <mergeCell ref="AD28:AD29"/>
    <mergeCell ref="AD30:AD33"/>
    <mergeCell ref="B1:Q1"/>
    <mergeCell ref="E2:E3"/>
    <mergeCell ref="S2:U2"/>
    <mergeCell ref="L2:L3"/>
    <mergeCell ref="O4:O6"/>
    <mergeCell ref="Q2:Q3"/>
    <mergeCell ref="Q4:Q6"/>
    <mergeCell ref="H2:H3"/>
    <mergeCell ref="M2:M3"/>
  </mergeCells>
  <dataValidations count="3">
    <dataValidation type="list" allowBlank="1" showInputMessage="1" showErrorMessage="1" sqref="C4:D250">
      <formula1>INDIRECT(B4)</formula1>
    </dataValidation>
    <dataValidation type="list" allowBlank="1" showInputMessage="1" showErrorMessage="1" sqref="J4:J250">
      <formula1>$X$30:$X$37</formula1>
    </dataValidation>
    <dataValidation type="list" allowBlank="1" showInputMessage="1" showErrorMessage="1" sqref="B4:B250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Sheet1</vt:lpstr>
      <vt:lpstr>Core</vt:lpstr>
      <vt:lpstr>Energy_system</vt:lpstr>
      <vt:lpstr>External_works</vt:lpstr>
      <vt:lpstr>Facades</vt:lpstr>
      <vt:lpstr>Fittings_and_furnishings</vt:lpstr>
      <vt:lpstr>Foundations_substructure</vt:lpstr>
      <vt:lpstr>In_built_lighting_system</vt:lpstr>
      <vt:lpstr>Landscaping</vt:lpstr>
      <vt:lpstr>Loadbearing_structural_frame</vt:lpstr>
      <vt:lpstr>Non_loadbearing_elements</vt:lpstr>
      <vt:lpstr>Other_systems</vt:lpstr>
      <vt:lpstr>Parking_facilities</vt:lpstr>
      <vt:lpstr>Roof</vt:lpstr>
      <vt:lpstr>Sanitary_systems</vt:lpstr>
      <vt:lpstr>Shell</vt:lpstr>
      <vt:lpstr>Utilities</vt:lpstr>
      <vt:lpstr>Ventilation_system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DONATELLO Shane (JRC-SEVILLA)</dc:creator>
  <cp:lastModifiedBy>DONATELLO Shane (JRC-SEVILLA)</cp:lastModifiedBy>
  <dcterms:created xsi:type="dcterms:W3CDTF">2021-06-17T21:02:38Z</dcterms:created>
  <dcterms:modified xsi:type="dcterms:W3CDTF">2021-07-21T06:02:17Z</dcterms:modified>
</cp:coreProperties>
</file>